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activeTab="3"/>
  </bookViews>
  <sheets>
    <sheet name="ОУ" sheetId="1" r:id="rId1"/>
    <sheet name="Начальные классы" sheetId="2" r:id="rId2"/>
    <sheet name="зам.дир.+кл.рук." sheetId="3" r:id="rId3"/>
    <sheet name="ДОУ" sheetId="6" r:id="rId4"/>
    <sheet name="Психологи" sheetId="7" r:id="rId5"/>
    <sheet name="Для отчёта" sheetId="5" r:id="rId6"/>
  </sheets>
  <calcPr calcId="162913"/>
</workbook>
</file>

<file path=xl/calcChain.xml><?xml version="1.0" encoding="utf-8"?>
<calcChain xmlns="http://schemas.openxmlformats.org/spreadsheetml/2006/main">
  <c r="Q6" i="1" l="1"/>
  <c r="C4" i="3"/>
  <c r="C4" i="6"/>
  <c r="C68" i="3"/>
  <c r="C4" i="2" l="1"/>
  <c r="F217" i="1"/>
  <c r="I62" i="1"/>
  <c r="G117" i="1"/>
  <c r="G171" i="1"/>
  <c r="D34" i="6" l="1"/>
  <c r="D31" i="7"/>
  <c r="D32" i="7"/>
  <c r="D33" i="7"/>
  <c r="D34" i="7"/>
  <c r="D30" i="7"/>
  <c r="D28" i="7"/>
  <c r="D25" i="7"/>
  <c r="D26" i="7"/>
  <c r="D27" i="7"/>
  <c r="D24" i="7"/>
  <c r="D41" i="7"/>
  <c r="D42" i="7"/>
  <c r="D43" i="7"/>
  <c r="D44" i="7"/>
  <c r="D39" i="7"/>
  <c r="D52" i="7"/>
  <c r="D53" i="7"/>
  <c r="D54" i="7"/>
  <c r="D51" i="7"/>
  <c r="D47" i="7"/>
  <c r="D48" i="7"/>
  <c r="D49" i="7"/>
  <c r="D46" i="7"/>
  <c r="D37" i="7"/>
  <c r="D38" i="7"/>
  <c r="D36" i="7"/>
  <c r="D20" i="7"/>
  <c r="D21" i="7"/>
  <c r="D22" i="7"/>
  <c r="D19" i="7"/>
  <c r="D13" i="7"/>
  <c r="D14" i="7"/>
  <c r="D15" i="7"/>
  <c r="D16" i="7"/>
  <c r="D17" i="7"/>
  <c r="D12" i="7"/>
  <c r="D28" i="6"/>
  <c r="D29" i="6"/>
  <c r="D30" i="6"/>
  <c r="D31" i="6"/>
  <c r="D32" i="6"/>
  <c r="D33" i="6"/>
  <c r="D27" i="6"/>
  <c r="D23" i="6"/>
  <c r="D24" i="6"/>
  <c r="D25" i="6"/>
  <c r="D22" i="6"/>
  <c r="D11" i="6"/>
  <c r="D12" i="6"/>
  <c r="D13" i="6"/>
  <c r="D14" i="6"/>
  <c r="D15" i="6"/>
  <c r="D16" i="6"/>
  <c r="D17" i="6"/>
  <c r="D18" i="6"/>
  <c r="D19" i="6"/>
  <c r="D20" i="6"/>
  <c r="D10" i="6"/>
  <c r="D62" i="3"/>
  <c r="D63" i="3"/>
  <c r="D58" i="3"/>
  <c r="D59" i="3"/>
  <c r="D54" i="3"/>
  <c r="D55" i="3"/>
  <c r="D61" i="3"/>
  <c r="D57" i="3"/>
  <c r="D53" i="3"/>
  <c r="D50" i="3"/>
  <c r="D51" i="3"/>
  <c r="D49" i="3"/>
  <c r="D46" i="3"/>
  <c r="D47" i="3"/>
  <c r="D45" i="3"/>
  <c r="D42" i="3"/>
  <c r="D43" i="3"/>
  <c r="D41" i="3"/>
  <c r="D38" i="3"/>
  <c r="D39" i="3"/>
  <c r="D37" i="3"/>
  <c r="D34" i="3"/>
  <c r="D35" i="3"/>
  <c r="D33" i="3"/>
  <c r="D30" i="3"/>
  <c r="D31" i="3"/>
  <c r="D29" i="3"/>
  <c r="D26" i="3"/>
  <c r="D27" i="3"/>
  <c r="D25" i="3"/>
  <c r="D22" i="3"/>
  <c r="D23" i="3"/>
  <c r="D21" i="3"/>
  <c r="D18" i="3"/>
  <c r="D19" i="3"/>
  <c r="D17" i="3"/>
  <c r="D14" i="3"/>
  <c r="D15" i="3"/>
  <c r="D13" i="3"/>
  <c r="D10" i="3"/>
  <c r="D11" i="3"/>
  <c r="D9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40" i="3"/>
  <c r="D131" i="3"/>
  <c r="D132" i="3"/>
  <c r="D133" i="3"/>
  <c r="D134" i="3"/>
  <c r="D135" i="3"/>
  <c r="D136" i="3"/>
  <c r="D137" i="3"/>
  <c r="D138" i="3"/>
  <c r="D130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16" i="3"/>
  <c r="D104" i="3"/>
  <c r="D105" i="3"/>
  <c r="D106" i="3"/>
  <c r="D107" i="3"/>
  <c r="D108" i="3"/>
  <c r="D109" i="3"/>
  <c r="D110" i="3"/>
  <c r="D111" i="3"/>
  <c r="D112" i="3"/>
  <c r="D113" i="3"/>
  <c r="D114" i="3"/>
  <c r="D103" i="3"/>
  <c r="D90" i="3"/>
  <c r="D91" i="3"/>
  <c r="D92" i="3"/>
  <c r="D93" i="3"/>
  <c r="D94" i="3"/>
  <c r="D95" i="3"/>
  <c r="D96" i="3"/>
  <c r="D97" i="3"/>
  <c r="D98" i="3"/>
  <c r="D99" i="3"/>
  <c r="D100" i="3"/>
  <c r="D101" i="3"/>
  <c r="D89" i="3"/>
  <c r="D85" i="3"/>
  <c r="D86" i="3"/>
  <c r="D87" i="3"/>
  <c r="D84" i="3"/>
  <c r="D82" i="3"/>
  <c r="D81" i="3"/>
  <c r="D78" i="3"/>
  <c r="D79" i="3"/>
  <c r="D77" i="3"/>
  <c r="D74" i="3"/>
  <c r="D75" i="3"/>
  <c r="D73" i="3"/>
  <c r="I102" i="1" l="1"/>
  <c r="I93" i="1"/>
  <c r="I91" i="1"/>
  <c r="I79" i="1"/>
  <c r="I71" i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02" i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93" i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H81" i="1"/>
  <c r="I81" i="1" s="1"/>
  <c r="H75" i="1"/>
  <c r="I75" i="1" s="1"/>
  <c r="H76" i="1"/>
  <c r="I76" i="1" s="1"/>
  <c r="H77" i="1"/>
  <c r="I77" i="1" s="1"/>
  <c r="H78" i="1"/>
  <c r="I78" i="1" s="1"/>
  <c r="H79" i="1"/>
  <c r="H74" i="1"/>
  <c r="I7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H72" i="1"/>
  <c r="I72" i="1" s="1"/>
  <c r="H64" i="1"/>
  <c r="I64" i="1" s="1"/>
  <c r="H62" i="1"/>
  <c r="E219" i="1" l="1"/>
  <c r="F219" i="1" s="1"/>
  <c r="E220" i="1"/>
  <c r="F220" i="1" s="1"/>
  <c r="E221" i="1"/>
  <c r="F221" i="1" s="1"/>
  <c r="E222" i="1"/>
  <c r="F222" i="1" s="1"/>
  <c r="E223" i="1"/>
  <c r="F223" i="1" s="1"/>
  <c r="E224" i="1"/>
  <c r="F224" i="1" s="1"/>
  <c r="E225" i="1"/>
  <c r="F225" i="1" s="1"/>
  <c r="E226" i="1"/>
  <c r="F226" i="1" s="1"/>
  <c r="E227" i="1"/>
  <c r="F227" i="1" s="1"/>
  <c r="E229" i="1"/>
  <c r="F229" i="1" s="1"/>
  <c r="E230" i="1"/>
  <c r="F230" i="1" s="1"/>
  <c r="E231" i="1"/>
  <c r="F231" i="1" s="1"/>
  <c r="E232" i="1"/>
  <c r="F232" i="1" s="1"/>
  <c r="E233" i="1"/>
  <c r="F233" i="1" s="1"/>
  <c r="E234" i="1"/>
  <c r="F234" i="1" s="1"/>
  <c r="E236" i="1"/>
  <c r="F236" i="1" s="1"/>
  <c r="E237" i="1"/>
  <c r="F237" i="1" s="1"/>
  <c r="E238" i="1"/>
  <c r="F238" i="1" s="1"/>
  <c r="E239" i="1"/>
  <c r="F239" i="1" s="1"/>
  <c r="E240" i="1"/>
  <c r="F240" i="1" s="1"/>
  <c r="E241" i="1"/>
  <c r="F241" i="1" s="1"/>
  <c r="E242" i="1"/>
  <c r="F242" i="1" s="1"/>
  <c r="E243" i="1"/>
  <c r="F243" i="1" s="1"/>
  <c r="E244" i="1"/>
  <c r="F244" i="1" s="1"/>
  <c r="E245" i="1"/>
  <c r="F245" i="1" s="1"/>
  <c r="E247" i="1"/>
  <c r="F247" i="1" s="1"/>
  <c r="E248" i="1"/>
  <c r="F248" i="1" s="1"/>
  <c r="E249" i="1"/>
  <c r="F249" i="1" s="1"/>
  <c r="E250" i="1"/>
  <c r="F250" i="1" s="1"/>
  <c r="E251" i="1"/>
  <c r="F251" i="1" s="1"/>
  <c r="E252" i="1"/>
  <c r="F252" i="1" s="1"/>
  <c r="E253" i="1"/>
  <c r="F253" i="1" s="1"/>
  <c r="E254" i="1"/>
  <c r="F254" i="1" s="1"/>
  <c r="E256" i="1"/>
  <c r="F256" i="1" s="1"/>
  <c r="E257" i="1"/>
  <c r="F257" i="1" s="1"/>
  <c r="E258" i="1"/>
  <c r="F258" i="1" s="1"/>
  <c r="E259" i="1"/>
  <c r="F259" i="1" s="1"/>
  <c r="E260" i="1"/>
  <c r="F260" i="1" s="1"/>
  <c r="E261" i="1"/>
  <c r="F261" i="1" s="1"/>
  <c r="E262" i="1"/>
  <c r="F262" i="1" s="1"/>
  <c r="E263" i="1"/>
  <c r="F263" i="1" s="1"/>
  <c r="E264" i="1"/>
  <c r="F264" i="1" s="1"/>
  <c r="E217" i="1"/>
  <c r="F173" i="1"/>
  <c r="G173" i="1" s="1"/>
  <c r="F174" i="1"/>
  <c r="G174" i="1" s="1"/>
  <c r="F175" i="1"/>
  <c r="G175" i="1" s="1"/>
  <c r="F176" i="1"/>
  <c r="G176" i="1" s="1"/>
  <c r="F177" i="1"/>
  <c r="G177" i="1" s="1"/>
  <c r="F178" i="1"/>
  <c r="G178" i="1" s="1"/>
  <c r="F179" i="1"/>
  <c r="G179" i="1" s="1"/>
  <c r="F180" i="1"/>
  <c r="G180" i="1" s="1"/>
  <c r="F182" i="1"/>
  <c r="G182" i="1" s="1"/>
  <c r="F183" i="1"/>
  <c r="G183" i="1" s="1"/>
  <c r="F184" i="1"/>
  <c r="G184" i="1" s="1"/>
  <c r="F185" i="1"/>
  <c r="G185" i="1" s="1"/>
  <c r="F186" i="1"/>
  <c r="G186" i="1" s="1"/>
  <c r="F187" i="1"/>
  <c r="G187" i="1" s="1"/>
  <c r="F188" i="1"/>
  <c r="G188" i="1" s="1"/>
  <c r="F189" i="1"/>
  <c r="G189" i="1" s="1"/>
  <c r="F190" i="1"/>
  <c r="G190" i="1" s="1"/>
  <c r="F191" i="1"/>
  <c r="G191" i="1" s="1"/>
  <c r="F192" i="1"/>
  <c r="G192" i="1" s="1"/>
  <c r="F193" i="1"/>
  <c r="G193" i="1" s="1"/>
  <c r="F194" i="1"/>
  <c r="G194" i="1" s="1"/>
  <c r="F195" i="1"/>
  <c r="G195" i="1" s="1"/>
  <c r="F197" i="1"/>
  <c r="G197" i="1" s="1"/>
  <c r="F198" i="1"/>
  <c r="G198" i="1" s="1"/>
  <c r="F199" i="1"/>
  <c r="G199" i="1" s="1"/>
  <c r="F200" i="1"/>
  <c r="G200" i="1" s="1"/>
  <c r="F201" i="1"/>
  <c r="G201" i="1" s="1"/>
  <c r="F202" i="1"/>
  <c r="G202" i="1" s="1"/>
  <c r="F204" i="1"/>
  <c r="G204" i="1" s="1"/>
  <c r="F205" i="1"/>
  <c r="G205" i="1" s="1"/>
  <c r="F206" i="1"/>
  <c r="G206" i="1" s="1"/>
  <c r="F207" i="1"/>
  <c r="G207" i="1" s="1"/>
  <c r="F208" i="1"/>
  <c r="G208" i="1" s="1"/>
  <c r="F209" i="1"/>
  <c r="G209" i="1" s="1"/>
  <c r="F210" i="1"/>
  <c r="G210" i="1" s="1"/>
  <c r="F211" i="1"/>
  <c r="G211" i="1" s="1"/>
  <c r="F171" i="1"/>
  <c r="F119" i="1"/>
  <c r="G119" i="1" s="1"/>
  <c r="F120" i="1"/>
  <c r="G120" i="1" s="1"/>
  <c r="F121" i="1"/>
  <c r="G121" i="1" s="1"/>
  <c r="F122" i="1"/>
  <c r="G122" i="1" s="1"/>
  <c r="F123" i="1"/>
  <c r="G123" i="1" s="1"/>
  <c r="F124" i="1"/>
  <c r="G124" i="1" s="1"/>
  <c r="F125" i="1"/>
  <c r="G125" i="1" s="1"/>
  <c r="F126" i="1"/>
  <c r="G126" i="1" s="1"/>
  <c r="F127" i="1"/>
  <c r="G127" i="1" s="1"/>
  <c r="F129" i="1"/>
  <c r="G129" i="1" s="1"/>
  <c r="F130" i="1"/>
  <c r="G130" i="1" s="1"/>
  <c r="F131" i="1"/>
  <c r="G131" i="1" s="1"/>
  <c r="F132" i="1"/>
  <c r="G132" i="1" s="1"/>
  <c r="F133" i="1"/>
  <c r="G133" i="1" s="1"/>
  <c r="F134" i="1"/>
  <c r="G134" i="1" s="1"/>
  <c r="F136" i="1"/>
  <c r="G136" i="1" s="1"/>
  <c r="F137" i="1"/>
  <c r="G137" i="1" s="1"/>
  <c r="F138" i="1"/>
  <c r="G138" i="1" s="1"/>
  <c r="F139" i="1"/>
  <c r="G139" i="1" s="1"/>
  <c r="F140" i="1"/>
  <c r="G140" i="1" s="1"/>
  <c r="F141" i="1"/>
  <c r="G141" i="1" s="1"/>
  <c r="F142" i="1"/>
  <c r="G142" i="1" s="1"/>
  <c r="F143" i="1"/>
  <c r="G143" i="1" s="1"/>
  <c r="F144" i="1"/>
  <c r="G144" i="1" s="1"/>
  <c r="F145" i="1"/>
  <c r="G145" i="1" s="1"/>
  <c r="F147" i="1"/>
  <c r="G147" i="1" s="1"/>
  <c r="F148" i="1"/>
  <c r="G148" i="1" s="1"/>
  <c r="F149" i="1"/>
  <c r="G149" i="1" s="1"/>
  <c r="F150" i="1"/>
  <c r="G150" i="1" s="1"/>
  <c r="F151" i="1"/>
  <c r="G151" i="1" s="1"/>
  <c r="F152" i="1"/>
  <c r="G152" i="1" s="1"/>
  <c r="F153" i="1"/>
  <c r="G153" i="1" s="1"/>
  <c r="F154" i="1"/>
  <c r="G154" i="1" s="1"/>
  <c r="F156" i="1"/>
  <c r="G156" i="1" s="1"/>
  <c r="F157" i="1"/>
  <c r="G157" i="1" s="1"/>
  <c r="F158" i="1"/>
  <c r="G158" i="1" s="1"/>
  <c r="F159" i="1"/>
  <c r="G159" i="1" s="1"/>
  <c r="F160" i="1"/>
  <c r="G160" i="1" s="1"/>
  <c r="F161" i="1"/>
  <c r="G161" i="1" s="1"/>
  <c r="F162" i="1"/>
  <c r="G162" i="1" s="1"/>
  <c r="F163" i="1"/>
  <c r="G163" i="1" s="1"/>
  <c r="F164" i="1"/>
  <c r="G164" i="1" s="1"/>
  <c r="F117" i="1"/>
  <c r="P8" i="1" l="1"/>
  <c r="Q8" i="1" s="1"/>
  <c r="P9" i="1"/>
  <c r="Q9" i="1" s="1"/>
  <c r="P10" i="1"/>
  <c r="Q10" i="1" s="1"/>
  <c r="P11" i="1"/>
  <c r="Q11" i="1" s="1"/>
  <c r="P12" i="1"/>
  <c r="Q12" i="1" s="1"/>
  <c r="P13" i="1"/>
  <c r="Q13" i="1" s="1"/>
  <c r="P14" i="1"/>
  <c r="Q14" i="1" s="1"/>
  <c r="P15" i="1"/>
  <c r="Q15" i="1" s="1"/>
  <c r="P16" i="1"/>
  <c r="Q16" i="1" s="1"/>
  <c r="P18" i="1"/>
  <c r="Q18" i="1" s="1"/>
  <c r="P19" i="1"/>
  <c r="Q19" i="1" s="1"/>
  <c r="P20" i="1"/>
  <c r="Q20" i="1" s="1"/>
  <c r="P21" i="1"/>
  <c r="Q21" i="1" s="1"/>
  <c r="P22" i="1"/>
  <c r="Q22" i="1" s="1"/>
  <c r="P23" i="1"/>
  <c r="Q23" i="1" s="1"/>
  <c r="P25" i="1"/>
  <c r="Q25" i="1" s="1"/>
  <c r="P26" i="1"/>
  <c r="Q26" i="1" s="1"/>
  <c r="P27" i="1"/>
  <c r="Q27" i="1" s="1"/>
  <c r="P28" i="1"/>
  <c r="Q28" i="1" s="1"/>
  <c r="P29" i="1"/>
  <c r="Q29" i="1" s="1"/>
  <c r="P30" i="1"/>
  <c r="Q30" i="1" s="1"/>
  <c r="P31" i="1"/>
  <c r="Q31" i="1" s="1"/>
  <c r="P32" i="1"/>
  <c r="Q32" i="1" s="1"/>
  <c r="P33" i="1"/>
  <c r="Q33" i="1" s="1"/>
  <c r="P34" i="1"/>
  <c r="Q34" i="1" s="1"/>
  <c r="P35" i="1"/>
  <c r="Q35" i="1" s="1"/>
  <c r="P37" i="1"/>
  <c r="Q37" i="1" s="1"/>
  <c r="P38" i="1"/>
  <c r="Q38" i="1" s="1"/>
  <c r="P39" i="1"/>
  <c r="Q39" i="1" s="1"/>
  <c r="P40" i="1"/>
  <c r="Q40" i="1" s="1"/>
  <c r="P41" i="1"/>
  <c r="Q41" i="1" s="1"/>
  <c r="P42" i="1"/>
  <c r="Q42" i="1" s="1"/>
  <c r="P43" i="1"/>
  <c r="Q43" i="1" s="1"/>
  <c r="P44" i="1"/>
  <c r="Q44" i="1" s="1"/>
  <c r="P46" i="1"/>
  <c r="Q46" i="1" s="1"/>
  <c r="P47" i="1"/>
  <c r="Q47" i="1" s="1"/>
  <c r="P48" i="1"/>
  <c r="Q48" i="1" s="1"/>
  <c r="P49" i="1"/>
  <c r="Q49" i="1" s="1"/>
  <c r="P50" i="1"/>
  <c r="Q50" i="1" s="1"/>
  <c r="P51" i="1"/>
  <c r="Q51" i="1" s="1"/>
  <c r="P52" i="1"/>
  <c r="Q52" i="1" s="1"/>
  <c r="P53" i="1"/>
  <c r="Q53" i="1" s="1"/>
  <c r="P54" i="1"/>
  <c r="Q54" i="1" s="1"/>
  <c r="P6" i="1"/>
  <c r="H56" i="2" l="1"/>
  <c r="H57" i="2"/>
  <c r="H58" i="2"/>
  <c r="H59" i="2"/>
  <c r="H60" i="2"/>
  <c r="H61" i="2"/>
  <c r="F56" i="2"/>
  <c r="F57" i="2"/>
  <c r="F58" i="2"/>
  <c r="F59" i="2"/>
  <c r="F60" i="2"/>
  <c r="F61" i="2"/>
  <c r="D56" i="2"/>
  <c r="D57" i="2"/>
  <c r="D58" i="2"/>
  <c r="D59" i="2"/>
  <c r="D60" i="2"/>
  <c r="D61" i="2"/>
  <c r="H55" i="2"/>
  <c r="F55" i="2"/>
  <c r="D55" i="2"/>
  <c r="H52" i="2"/>
  <c r="H53" i="2"/>
  <c r="F52" i="2"/>
  <c r="F53" i="2"/>
  <c r="D52" i="2"/>
  <c r="D53" i="2"/>
  <c r="H51" i="2"/>
  <c r="F51" i="2"/>
  <c r="D51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H24" i="2"/>
  <c r="F24" i="2"/>
  <c r="D24" i="2"/>
  <c r="H21" i="2"/>
  <c r="H22" i="2"/>
  <c r="H20" i="2"/>
  <c r="F21" i="2"/>
  <c r="F22" i="2"/>
  <c r="F20" i="2"/>
  <c r="D21" i="2"/>
  <c r="D22" i="2"/>
  <c r="D20" i="2"/>
  <c r="H11" i="2"/>
  <c r="H12" i="2"/>
  <c r="H13" i="2"/>
  <c r="H14" i="2"/>
  <c r="H15" i="2"/>
  <c r="H16" i="2"/>
  <c r="H17" i="2"/>
  <c r="H18" i="2"/>
  <c r="H10" i="2"/>
  <c r="F11" i="2"/>
  <c r="F12" i="2"/>
  <c r="F13" i="2"/>
  <c r="F14" i="2"/>
  <c r="F15" i="2"/>
  <c r="F16" i="2"/>
  <c r="F17" i="2"/>
  <c r="F18" i="2"/>
  <c r="F10" i="2"/>
  <c r="D11" i="2"/>
  <c r="D12" i="2"/>
  <c r="D13" i="2"/>
  <c r="D14" i="2"/>
  <c r="D15" i="2"/>
  <c r="D16" i="2"/>
  <c r="D17" i="2"/>
  <c r="D18" i="2"/>
  <c r="D10" i="2"/>
  <c r="C150" i="5"/>
  <c r="D150" i="5"/>
  <c r="C151" i="5"/>
  <c r="D151" i="5"/>
  <c r="D154" i="5"/>
  <c r="C154" i="5"/>
  <c r="D153" i="5"/>
  <c r="C153" i="5"/>
  <c r="D152" i="5"/>
  <c r="C152" i="5"/>
  <c r="D148" i="5"/>
  <c r="C148" i="5"/>
  <c r="C147" i="5"/>
  <c r="D147" i="5"/>
  <c r="D149" i="5"/>
  <c r="C149" i="5"/>
</calcChain>
</file>

<file path=xl/sharedStrings.xml><?xml version="1.0" encoding="utf-8"?>
<sst xmlns="http://schemas.openxmlformats.org/spreadsheetml/2006/main" count="937" uniqueCount="308">
  <si>
    <t>ОБЖ</t>
  </si>
  <si>
    <t>Формулирование содержательной цели урока</t>
  </si>
  <si>
    <t>Понимание специфики методической цели</t>
  </si>
  <si>
    <t>Подведение учащихся к пониманию цели урока</t>
  </si>
  <si>
    <t>Ранжирование цели и задач урока</t>
  </si>
  <si>
    <t>Нет затруднений</t>
  </si>
  <si>
    <t>Короткие сроки</t>
  </si>
  <si>
    <t>Поиск и создание проблемных ситуаций</t>
  </si>
  <si>
    <t>Удержание познавательного интереса</t>
  </si>
  <si>
    <t>Дифференциация форм обучение с учетом уровня</t>
  </si>
  <si>
    <t>Проведение рефлексии</t>
  </si>
  <si>
    <t>Соотнесение дидактического материала с учебной задачей</t>
  </si>
  <si>
    <t>Учет прогностического фона класса</t>
  </si>
  <si>
    <t>Соотнесение форм учебной работы с содержанием урока</t>
  </si>
  <si>
    <t>Организация групповой работы</t>
  </si>
  <si>
    <t>Развитие УУД посредством выбора</t>
  </si>
  <si>
    <t>Доступность</t>
  </si>
  <si>
    <t>Преемственность</t>
  </si>
  <si>
    <t>Системность</t>
  </si>
  <si>
    <t>Метапредметность</t>
  </si>
  <si>
    <t>Межпредметность</t>
  </si>
  <si>
    <t>Практическая направленность</t>
  </si>
  <si>
    <t>Технология</t>
  </si>
  <si>
    <t>Низкая материальная база</t>
  </si>
  <si>
    <t>Затруднение при проектировании или …</t>
  </si>
  <si>
    <t>Нахождение места проведения…</t>
  </si>
  <si>
    <t>Разный уровень подготовленности учащихся</t>
  </si>
  <si>
    <t>Поиск информации с учетом позн. интереса</t>
  </si>
  <si>
    <t>Физика</t>
  </si>
  <si>
    <t>Нет</t>
  </si>
  <si>
    <t>Ограничение во времени</t>
  </si>
  <si>
    <t>История</t>
  </si>
  <si>
    <t>Отсутствие атласов и …</t>
  </si>
  <si>
    <t>Другое</t>
  </si>
  <si>
    <t>Математика</t>
  </si>
  <si>
    <t>Научность</t>
  </si>
  <si>
    <t>Ин. яз.</t>
  </si>
  <si>
    <t>Дифференциация форм обу…</t>
  </si>
  <si>
    <t>Нехватка времени, 1 час в неделю-это очень мало</t>
  </si>
  <si>
    <t>ИЗО</t>
  </si>
  <si>
    <t>Музыка</t>
  </si>
  <si>
    <t>Русский язык</t>
  </si>
  <si>
    <t>Учёт основополагающих педагогических принципов и подходов</t>
  </si>
  <si>
    <t>Колличество учителей принявших участие в анкетировании</t>
  </si>
  <si>
    <t>Учёт вариативности подачи теоретического материала в различных УМК и способов</t>
  </si>
  <si>
    <t>Наименование предмета</t>
  </si>
  <si>
    <t xml:space="preserve">Этап целеполагания </t>
  </si>
  <si>
    <t xml:space="preserve">Этап мотивации познавательной деятельности учащихся </t>
  </si>
  <si>
    <t>Этапе отбора содержания урока</t>
  </si>
  <si>
    <t>Этап выбора форм организации познавательной деятельности</t>
  </si>
  <si>
    <t>чел.</t>
  </si>
  <si>
    <t>%</t>
  </si>
  <si>
    <t>№ п/п</t>
  </si>
  <si>
    <t>Параметры</t>
  </si>
  <si>
    <t>Результаты</t>
  </si>
  <si>
    <t>1.</t>
  </si>
  <si>
    <t>Составление рабочих программ учебных предметов, курсов, модулей</t>
  </si>
  <si>
    <t>2.</t>
  </si>
  <si>
    <t>Применение в образовательной деятельности: проблемного, развивающего, дифференцированного обучения и других СОТ</t>
  </si>
  <si>
    <t>3.</t>
  </si>
  <si>
    <t>Оценка эффективности и результатов обучающихся по предметам начальной школы</t>
  </si>
  <si>
    <t>4.</t>
  </si>
  <si>
    <t>Выявление причин неуспеваемости обучающихся по предметам начальной школы</t>
  </si>
  <si>
    <t>5.</t>
  </si>
  <si>
    <t>Организация работы с хорошо успевающими и одарёнными обучающихся</t>
  </si>
  <si>
    <t>6.</t>
  </si>
  <si>
    <t>Организация работы со слабо мотивированными обучающихся</t>
  </si>
  <si>
    <t>7.</t>
  </si>
  <si>
    <t>Формирование мотивации к обучению, развитие познавательных интересов обучающихся</t>
  </si>
  <si>
    <t>8.</t>
  </si>
  <si>
    <t>Осуществление межпредметных связей</t>
  </si>
  <si>
    <t>9.</t>
  </si>
  <si>
    <t>Освоение и применение современных достижений науки, техники, практики в профессиональной деятельности</t>
  </si>
  <si>
    <t>Общепедагогические умения и навыки</t>
  </si>
  <si>
    <t>Оценочно-рефлексивная деятельность</t>
  </si>
  <si>
    <t>Оценка результатов своей профессиональной деятельности</t>
  </si>
  <si>
    <t>Прогнозирование результатов своей профессиональной деятельности</t>
  </si>
  <si>
    <t>Коррекция своей профессиональной деятельности</t>
  </si>
  <si>
    <t>Педагогическая деятельность при подготовке и проведении урока</t>
  </si>
  <si>
    <t>Подбор необходимого учебного материала в соответствии с поставленной целью урока</t>
  </si>
  <si>
    <t>Учёт психолого-педагогических возрастных особенностей обучающихся</t>
  </si>
  <si>
    <t>Подбор учебных заданий различной степени сложности</t>
  </si>
  <si>
    <t>Подбор методического обеспечения урока (пособия, раздаточные материалы, материалы на электронных носителях)</t>
  </si>
  <si>
    <t>Постановка цели урока</t>
  </si>
  <si>
    <t>Включение обучающихся в формулирование целей урока</t>
  </si>
  <si>
    <t>Постановка образовательных задач урока</t>
  </si>
  <si>
    <t>Постановка воспитательных задач урока</t>
  </si>
  <si>
    <t>Постановка развивающих задач урока</t>
  </si>
  <si>
    <t>10.</t>
  </si>
  <si>
    <t>Включение обучающихся в планирование деятельности по достижению цели и задач урока</t>
  </si>
  <si>
    <t>11.</t>
  </si>
  <si>
    <t>Чёткое определение места каждого урока в системе уроков по данной теме</t>
  </si>
  <si>
    <t>12.</t>
  </si>
  <si>
    <t>Выбор оптимальных методов, форм, приёмов и средств обучения</t>
  </si>
  <si>
    <t>13.</t>
  </si>
  <si>
    <t>Рациональное распределение времени урока</t>
  </si>
  <si>
    <t>14.</t>
  </si>
  <si>
    <t>Подготовка комфортных санитарно-гигиенических условий (материально-техническое обеспечение, расстановка рабочих мест и др.)</t>
  </si>
  <si>
    <t>15.</t>
  </si>
  <si>
    <t>Создание условий для актуализации опыта обучающихся</t>
  </si>
  <si>
    <t>16.</t>
  </si>
  <si>
    <t>Проблемное изложение материала урока</t>
  </si>
  <si>
    <t>17.</t>
  </si>
  <si>
    <t>Предоставление возможности выбора для обучающихся оптимальных методов, форм, приёмов и средств обучения</t>
  </si>
  <si>
    <t>18.</t>
  </si>
  <si>
    <t>Проверка знаний учащихся</t>
  </si>
  <si>
    <t>19.</t>
  </si>
  <si>
    <t>Подведение итогов урока</t>
  </si>
  <si>
    <t>20.</t>
  </si>
  <si>
    <t>Формулирование и разъяснение домашнего задания, определения его места в структуре урока</t>
  </si>
  <si>
    <t>21.</t>
  </si>
  <si>
    <t>Умение использовать рефлексию на уроке</t>
  </si>
  <si>
    <t>79 (20,6)</t>
  </si>
  <si>
    <t>22.</t>
  </si>
  <si>
    <t>Вовлечение в урочную деятельность обучающихся с различной учебной мотивацией и учебными достижениями</t>
  </si>
  <si>
    <t>23.</t>
  </si>
  <si>
    <t>Комментирование учебных достижений обучающихся</t>
  </si>
  <si>
    <t>24.</t>
  </si>
  <si>
    <t>Формирование положительной эмоциональной сферы обучающихся на уроке</t>
  </si>
  <si>
    <t>25.</t>
  </si>
  <si>
    <t>Создание благоприятного психологического климата для обучающихся (доброжелательность, личностно-гуманное отношение к обучающимся)</t>
  </si>
  <si>
    <t>26.</t>
  </si>
  <si>
    <t>Самоанализ урока</t>
  </si>
  <si>
    <t>Психолого-педагогическая деятельность</t>
  </si>
  <si>
    <t>Учет психологических особенностей возраста в процессе обучения обучающихся</t>
  </si>
  <si>
    <t>Владение приемами планирования и организации учебной деятельности обучающихся</t>
  </si>
  <si>
    <t>Владение приемами планирования и организации личного труда</t>
  </si>
  <si>
    <t>Коммуникативная деятельность</t>
  </si>
  <si>
    <t>Социальное взаимодействие на принципах толерантности и безоценочности</t>
  </si>
  <si>
    <t>Разрешение конфликтных ситуаций</t>
  </si>
  <si>
    <t>Взаимодействие с родителями обучающихся</t>
  </si>
  <si>
    <t>Взаимодействие с коллегами по вопросам обучения, воспитания и развития обучающихся</t>
  </si>
  <si>
    <t>Организация совместной деятельности родителей и обучающихся</t>
  </si>
  <si>
    <t>Взаимодействие с администрацией ОО</t>
  </si>
  <si>
    <t>Участие в профессиональных дискуссиях и обсуждениях</t>
  </si>
  <si>
    <t>Испытывают затруднения</t>
  </si>
  <si>
    <t>Требуется совершенствование</t>
  </si>
  <si>
    <t xml:space="preserve">Самоанализа профессиональной компетенции классных руководителей ОО </t>
  </si>
  <si>
    <t>Планирование воспитательной работы в классе</t>
  </si>
  <si>
    <t>Составление рабочей программы воспитания</t>
  </si>
  <si>
    <t>Постановка целей и задач воспитательной работы</t>
  </si>
  <si>
    <t>Выбор эффективных форм воспитательной работы</t>
  </si>
  <si>
    <t>Использование современных воспитательных технологий в практической деятельности</t>
  </si>
  <si>
    <t>Сплочение коллектива учащихся</t>
  </si>
  <si>
    <t>Индивидуальная работа с учащимися</t>
  </si>
  <si>
    <t>Проведение классных мероприятий</t>
  </si>
  <si>
    <t>Организация детей в общешкольных мероприятиях</t>
  </si>
  <si>
    <t>Работа с «трудными» учащимися</t>
  </si>
  <si>
    <t>Работа с родителями</t>
  </si>
  <si>
    <t>Составление авторской воспитательной программы</t>
  </si>
  <si>
    <t>Ведение документации классного руководителя</t>
  </si>
  <si>
    <t xml:space="preserve"> Анкетирования заместителей директоров по УВР</t>
  </si>
  <si>
    <t>В вашей школе разработана программа воспитания на 2020-2025(26) гг.?</t>
  </si>
  <si>
    <t>Да</t>
  </si>
  <si>
    <t>Находится в стадии разработки</t>
  </si>
  <si>
    <t>При составлении программы вы:</t>
  </si>
  <si>
    <t>Испытывали серьезные затруднения</t>
  </si>
  <si>
    <t>Не испытывали серьезных затруднений</t>
  </si>
  <si>
    <t>Испытывали небольшие затруднения</t>
  </si>
  <si>
    <t xml:space="preserve">При разработке программы воспитания вы пользовались примерной программой воспитания, одобренной решением ФИРО (протокол от 02.06.2020 №2/20)? </t>
  </si>
  <si>
    <t xml:space="preserve">Дифференциация форм обучения </t>
  </si>
  <si>
    <t>Общее количество тестируемых</t>
  </si>
  <si>
    <t>Химия</t>
  </si>
  <si>
    <t>Биология</t>
  </si>
  <si>
    <t>География</t>
  </si>
  <si>
    <t>Физическая культура</t>
  </si>
  <si>
    <t>Естественно-научный блок</t>
  </si>
  <si>
    <t>Гуманитарный блок</t>
  </si>
  <si>
    <t>Иностранный язык</t>
  </si>
  <si>
    <t>Русский язык и литература</t>
  </si>
  <si>
    <t>Специальные предметы</t>
  </si>
  <si>
    <t xml:space="preserve">Всё удаётся </t>
  </si>
  <si>
    <t>Этап отбора содержания урока</t>
  </si>
  <si>
    <t>Какой из разделов программы при разработке вызвал у вас наибольшие затруднения?</t>
  </si>
  <si>
    <t>Особенности организуемого в школе воспитательного процесса</t>
  </si>
  <si>
    <t>Цель и задачи воспитания</t>
  </si>
  <si>
    <t>Виды, формы и содержание деятельности</t>
  </si>
  <si>
    <t>Основные направления самоанализа воспитательной работы</t>
  </si>
  <si>
    <t>Какой из модулей раздела "Виды, формы и содержание деятельности" при разработке программы воспитания вызвал у вас наибольшие затруднения?</t>
  </si>
  <si>
    <t>Ключевые общешкольные дела</t>
  </si>
  <si>
    <t>Классное руководство</t>
  </si>
  <si>
    <t>Курсы внеурочной деятельности</t>
  </si>
  <si>
    <t>Школьный урок</t>
  </si>
  <si>
    <t>Самоуправление</t>
  </si>
  <si>
    <t>Детские общественные объединения</t>
  </si>
  <si>
    <t>Профилактика асоциального поведения</t>
  </si>
  <si>
    <t>Профориентация</t>
  </si>
  <si>
    <t>Школьные медиа</t>
  </si>
  <si>
    <t>Организация предметно-эстетической среды</t>
  </si>
  <si>
    <t>Особых трудностей не возникло</t>
  </si>
  <si>
    <t>Какой из модулей раздела "Виды, формы и содержание деятельности" при разработке программы воспитания вызвал у вас наименьшие затруднения?</t>
  </si>
  <si>
    <t>Экскурсии, экспедиции, походы</t>
  </si>
  <si>
    <t>Все модули</t>
  </si>
  <si>
    <t>Опытом работы по какому из модулей раздела "Виды, формы и содержание деятельности" вы могли бы поделиться с коллегами?</t>
  </si>
  <si>
    <t>Волонтерство</t>
  </si>
  <si>
    <t>Профилактика социально-негативных явлений</t>
  </si>
  <si>
    <t>Кадетское движение</t>
  </si>
  <si>
    <t>Делиться пока не готовы</t>
  </si>
  <si>
    <t>Наиболее интересное направление воспитательной работы для вашей ОО</t>
  </si>
  <si>
    <t>Гражданское воспитание</t>
  </si>
  <si>
    <t>Патриотическое воспитание</t>
  </si>
  <si>
    <t>Духовное и нравственное воспитание</t>
  </si>
  <si>
    <t>Приобщение детей к культурному наследию</t>
  </si>
  <si>
    <t>Популяризация  научных знаний среди детей</t>
  </si>
  <si>
    <t>Трудовое воспитание и профориентация</t>
  </si>
  <si>
    <t>Экологическое воспитание</t>
  </si>
  <si>
    <t>Все направления</t>
  </si>
  <si>
    <t>Какая методическая помощь вам требуется?</t>
  </si>
  <si>
    <t xml:space="preserve">разработка дополнительных общеобразовательных общеразвивающих программ смешанного типа </t>
  </si>
  <si>
    <t xml:space="preserve">приобщение детей к культурному наследию </t>
  </si>
  <si>
    <t>методические рекомендации при разработке программы по модулю «Курсы внеурочной деятельности»</t>
  </si>
  <si>
    <t xml:space="preserve">составление календарного плана (плана-сетки) ВР, возможные варианты планов </t>
  </si>
  <si>
    <t xml:space="preserve">методическая помощь в разработке и реализации модуля программы по самоуправлению </t>
  </si>
  <si>
    <t xml:space="preserve">тематический семинар по данной теме </t>
  </si>
  <si>
    <t xml:space="preserve">организация работы с родителями </t>
  </si>
  <si>
    <t xml:space="preserve">по доп. образованию </t>
  </si>
  <si>
    <t xml:space="preserve">разработка нормативных документов (шаблоны положений) </t>
  </si>
  <si>
    <t>методика разработки программ внеурочной деятельности и программ дополнительного образования</t>
  </si>
  <si>
    <r>
      <t xml:space="preserve">помощь в составлении и проверке календарных планов классного </t>
    </r>
    <r>
      <rPr>
        <sz val="12"/>
        <color rgb="FF202124"/>
        <rFont val="Times New Roman"/>
        <family val="1"/>
        <charset val="204"/>
      </rPr>
      <t xml:space="preserve">руководителя </t>
    </r>
  </si>
  <si>
    <t>организация мероприятий школьного музея в современном формате</t>
  </si>
  <si>
    <t xml:space="preserve">информационно-методическая, практико-ориентированная, инструктивно-методическая </t>
  </si>
  <si>
    <t xml:space="preserve">организация работы с ПФДО </t>
  </si>
  <si>
    <t>план действий по выполнению новых требований</t>
  </si>
  <si>
    <t xml:space="preserve">знакомство с новаторскими технологиями, методиками, моделями организации учебно-воспитательного процесса </t>
  </si>
  <si>
    <t xml:space="preserve">не нужна </t>
  </si>
  <si>
    <t xml:space="preserve">Результаты мониторинга 
«Уровень сформированности профессиональной компетенции учителей ОУ в области проектирования и проведения урока»
</t>
  </si>
  <si>
    <t>Всё удаётся</t>
  </si>
  <si>
    <t>Необходимо совершенствование</t>
  </si>
  <si>
    <t>Испытываю затруднение</t>
  </si>
  <si>
    <t>Всего в анкетировании приняли участие 1067 педагогов дошкольного образования, из них: воспитателей – 1002</t>
  </si>
  <si>
    <t xml:space="preserve">Результаты мониторингов профдефицитов 
педагогов ДОУ города Пензы
</t>
  </si>
  <si>
    <t>Затруднения в организации образовательной деятельности</t>
  </si>
  <si>
    <t>Добровольное (без принуждения) присоединение детей к деятельности</t>
  </si>
  <si>
    <t>Организация активной деятельности</t>
  </si>
  <si>
    <t>Учёт полоролевых особенностей детей</t>
  </si>
  <si>
    <t>Распределение дозированного обьема образовательной нагрузки</t>
  </si>
  <si>
    <t>Индивидуальная, подгрупповая и групповая организация образовательной деятельности</t>
  </si>
  <si>
    <t>Партнерская (равноправнаяя позиция взрослого</t>
  </si>
  <si>
    <t xml:space="preserve">Применение современных педагогических технологий, в том числе ИКТ </t>
  </si>
  <si>
    <t>Использование соответствующих возрасту форм и методов работы</t>
  </si>
  <si>
    <t>Интеграция разных видов детской деятельности</t>
  </si>
  <si>
    <t>Интеграция образовательных областей</t>
  </si>
  <si>
    <t>Использование комплексно-тематического принципа</t>
  </si>
  <si>
    <t>Затруднения в организации самостоятельной деятельности детей</t>
  </si>
  <si>
    <t>Развитие интегративных качеств</t>
  </si>
  <si>
    <t>Развитие умения детей действовать индивидуально с разнообразными играми и материалами</t>
  </si>
  <si>
    <t>Организация взаимодействия со сверстниками</t>
  </si>
  <si>
    <t>Организация выбора деятельности по интересам</t>
  </si>
  <si>
    <t>Затруднения в организации взаимодействия с семьями воспитанников</t>
  </si>
  <si>
    <t>Вовлечение родителей в образовательный процесс детского сада</t>
  </si>
  <si>
    <t>Дифференцированный подход к членам семьи</t>
  </si>
  <si>
    <t>Сочетание индивидуальных форм взаимодействия с организацией групповых форм</t>
  </si>
  <si>
    <t xml:space="preserve">Удовлетворение индивидуальных образовательных интересов родителей, потредностей и склонностей </t>
  </si>
  <si>
    <t>Доверительный контакт при взаимодействии педагога и членов семьи</t>
  </si>
  <si>
    <t>Использование ИКТ при взаимодействии с родителями</t>
  </si>
  <si>
    <t>Соответствие информации для родителей необходимым требованиям</t>
  </si>
  <si>
    <t>Разнообразие форм взаимодействия с семьями</t>
  </si>
  <si>
    <t xml:space="preserve">Оформление и ведение документации </t>
  </si>
  <si>
    <t>Сотрудничество с педагогами в проектировании индивидуальных образовательных маршрутов для обучающихся</t>
  </si>
  <si>
    <t>Формирование и реализация планов по созданию образовательной среды</t>
  </si>
  <si>
    <t>Разработка и реализация планов проведения коррекционно-развивающих занятий</t>
  </si>
  <si>
    <t>Оформление и ведение документации</t>
  </si>
  <si>
    <t>Составление психолого-педагогических заключений</t>
  </si>
  <si>
    <t>Диагностические мероприятия с целью помощи в профориентации</t>
  </si>
  <si>
    <t>Психологическая диагностика с целью изучения интересов, склонностей,…</t>
  </si>
  <si>
    <t>Проведение скрининговых обследований</t>
  </si>
  <si>
    <t>Использование современных психолого-диагностических технологий</t>
  </si>
  <si>
    <t>Затруднения в коррекционно-развивающей работе с детьми и обучающимися</t>
  </si>
  <si>
    <t>Затруднения в психологической диагностики обучающимихся</t>
  </si>
  <si>
    <t>Затруднения в психологической профилактике</t>
  </si>
  <si>
    <t>Затруднения в оказании психологической помощи лицам с ОВЗ, испытывающим трудности в освоении основных общеобразовательных программ, развитии и социальной адаптации</t>
  </si>
  <si>
    <t>Затруднения в психологическом консультировании</t>
  </si>
  <si>
    <t>Консультирование родителей (законных представителей) обучающихся</t>
  </si>
  <si>
    <t>Консультирование по профессиональным вопросам педагогов ОО</t>
  </si>
  <si>
    <t>Консультирование обучающихся</t>
  </si>
  <si>
    <t>Консультирование администрации по проблемам взаимоотношений в трудовом коллективе и др.</t>
  </si>
  <si>
    <t>Планирование и реализация совместно с педагогом превентивных мероприятий по профилактике возникновения социальной дезадаптации, аддикции и девиаций поведения</t>
  </si>
  <si>
    <t>Разработка психологических рекомендаций по проектированию образовательной среды, комфортной и безопасной для личностного развития обучающихся на каждом возрастном этапе, для своевременного предупреждения нарушений в развитии и становлении личности;</t>
  </si>
  <si>
    <t>Разработка рекомендаций субьектам образовательного процесса по вопросам психологической готовности и адаптации к новым образовательным условиям (поступление в ДОУ, начало обучения, переход на новый уровень образования, в новую ОО)</t>
  </si>
  <si>
    <t>Психологическая диагностика особенностей обучающихся с ОВЗ</t>
  </si>
  <si>
    <t>Психологическая профилактика нарушений поведения и отклонений в развитии детей с ОВЗ</t>
  </si>
  <si>
    <t>Психологическое просвещение субьектов образовательного процесса</t>
  </si>
  <si>
    <t>Психологическая коррекция поведения и развития детей и обучающихся с ОВЗ</t>
  </si>
  <si>
    <t>Затруднения в организации психологической экспертизы (оценки) комфортности и безопасности образовательной среды ОО</t>
  </si>
  <si>
    <t>Психологическая поддержка педагогам в проектной деятельности по совершенствованию образовательного процесса</t>
  </si>
  <si>
    <t>Консультирование педагогов по вопросам выбораобразовательныхтехноогий с учётом индивидуально-психологических особенностей</t>
  </si>
  <si>
    <t>Проведение психологической экспертизы программ развития</t>
  </si>
  <si>
    <t>Проведение психологического мониторинга и анализа эффективности использования методов и средств образовательной деятельности</t>
  </si>
  <si>
    <t>Затруднения в организации психологического росвещения субьектов образовательного процесса</t>
  </si>
  <si>
    <t>Информирование субьектов образовательного процесса о формах и результатах своей профессиональной деятельности</t>
  </si>
  <si>
    <t>Информирование о фактах, препятствующих развитию личности детей и обучающихся, о мерах по оказанию им различного рода психологической помощи</t>
  </si>
  <si>
    <t>Ознакомление педагогов, администрации ОО с современными исследованиями в области психологии</t>
  </si>
  <si>
    <t>Затруднение в психологическом консультировании</t>
  </si>
  <si>
    <t>Показатель (психологи)</t>
  </si>
  <si>
    <t>ОУ</t>
  </si>
  <si>
    <t>ДОУ</t>
  </si>
  <si>
    <t>УДО</t>
  </si>
  <si>
    <t>Результаы мониторинга по изучению профдефицитов педагогов психологов образовательных организаций города Пензы</t>
  </si>
  <si>
    <t>% от всех учителей начальных класов</t>
  </si>
  <si>
    <t xml:space="preserve">  </t>
  </si>
  <si>
    <t>Количество участников (чел.):</t>
  </si>
  <si>
    <t>Количество участников (чел):</t>
  </si>
  <si>
    <t>Результаты мониторинга  "Самоанализ профессиональных компетенций учителя начальных классов"</t>
  </si>
  <si>
    <t>% от всех классных руководителей ОО:</t>
  </si>
  <si>
    <t>% от всех педагогов ДОУ :</t>
  </si>
  <si>
    <t>% от всех восптателей :</t>
  </si>
  <si>
    <t>% от всех психологов :</t>
  </si>
  <si>
    <t xml:space="preserve">Количество участников (чел.):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</si>
</sst>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;[Red]0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20212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20212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sz val="14"/>
      <color rgb="FF202124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5">
    <xf numFmtId="0" fontId="0" fillId="0" borderId="0" xfId="0"/>
    <xf numFmtId="164" fontId="0" fillId="0" borderId="0" xfId="0" applyNumberFormat="1" applyFill="1" applyBorder="1"/>
    <xf numFmtId="0" fontId="0" fillId="0" borderId="0" xfId="0" applyAlignment="1">
      <alignment wrapText="1"/>
    </xf>
    <xf numFmtId="0" fontId="2" fillId="0" borderId="0" xfId="0" applyFont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64" fontId="3" fillId="0" borderId="0" xfId="0" applyNumberFormat="1" applyFont="1" applyFill="1" applyBorder="1"/>
    <xf numFmtId="0" fontId="3" fillId="0" borderId="0" xfId="0" applyFont="1"/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8" fillId="0" borderId="0" xfId="0" applyFont="1"/>
    <xf numFmtId="164" fontId="0" fillId="0" borderId="0" xfId="0" applyNumberFormat="1"/>
    <xf numFmtId="0" fontId="0" fillId="0" borderId="1" xfId="0" applyBorder="1" applyAlignment="1">
      <alignment horizontal="center"/>
    </xf>
    <xf numFmtId="164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164" fontId="0" fillId="0" borderId="1" xfId="0" applyNumberFormat="1" applyBorder="1"/>
    <xf numFmtId="0" fontId="0" fillId="0" borderId="1" xfId="0" applyBorder="1"/>
    <xf numFmtId="0" fontId="5" fillId="0" borderId="1" xfId="0" applyFont="1" applyFill="1" applyBorder="1" applyAlignment="1">
      <alignment horizontal="left" wrapText="1"/>
    </xf>
    <xf numFmtId="1" fontId="0" fillId="0" borderId="0" xfId="0" applyNumberFormat="1"/>
    <xf numFmtId="1" fontId="9" fillId="0" borderId="1" xfId="0" applyNumberFormat="1" applyFont="1" applyFill="1" applyBorder="1"/>
    <xf numFmtId="164" fontId="0" fillId="0" borderId="1" xfId="0" applyNumberFormat="1" applyFill="1" applyBorder="1"/>
    <xf numFmtId="165" fontId="0" fillId="0" borderId="2" xfId="0" applyNumberForma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165" fontId="0" fillId="0" borderId="2" xfId="0" applyNumberForma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vertical="center"/>
    </xf>
    <xf numFmtId="165" fontId="10" fillId="0" borderId="0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" fontId="0" fillId="0" borderId="1" xfId="0" applyNumberFormat="1" applyFill="1" applyBorder="1"/>
    <xf numFmtId="1" fontId="3" fillId="0" borderId="1" xfId="0" applyNumberFormat="1" applyFont="1" applyFill="1" applyBorder="1"/>
    <xf numFmtId="164" fontId="3" fillId="0" borderId="1" xfId="0" applyNumberFormat="1" applyFont="1" applyBorder="1"/>
    <xf numFmtId="1" fontId="0" fillId="0" borderId="1" xfId="0" applyNumberFormat="1" applyBorder="1"/>
    <xf numFmtId="165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/>
    <xf numFmtId="164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65" fontId="0" fillId="0" borderId="0" xfId="0" applyNumberFormat="1" applyFill="1" applyBorder="1" applyAlignment="1">
      <alignment vertical="center"/>
    </xf>
    <xf numFmtId="1" fontId="0" fillId="0" borderId="0" xfId="0" applyNumberFormat="1" applyBorder="1"/>
    <xf numFmtId="165" fontId="0" fillId="0" borderId="1" xfId="0" applyNumberForma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5" fontId="10" fillId="0" borderId="0" xfId="0" applyNumberFormat="1" applyFont="1" applyBorder="1" applyAlignment="1">
      <alignment vertical="center" wrapText="1"/>
    </xf>
    <xf numFmtId="0" fontId="0" fillId="0" borderId="0" xfId="0" applyBorder="1"/>
    <xf numFmtId="165" fontId="10" fillId="0" borderId="0" xfId="0" applyNumberFormat="1" applyFont="1" applyBorder="1" applyAlignment="1">
      <alignment vertical="center"/>
    </xf>
    <xf numFmtId="165" fontId="10" fillId="0" borderId="1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vertical="center" textRotation="90" wrapText="1"/>
    </xf>
    <xf numFmtId="0" fontId="9" fillId="0" borderId="0" xfId="0" applyFont="1" applyBorder="1" applyAlignment="1">
      <alignment wrapText="1"/>
    </xf>
    <xf numFmtId="165" fontId="3" fillId="0" borderId="2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0" fillId="0" borderId="5" xfId="0" applyNumberFormat="1" applyFill="1" applyBorder="1" applyAlignment="1">
      <alignment horizontal="center" vertical="center"/>
    </xf>
    <xf numFmtId="1" fontId="9" fillId="0" borderId="5" xfId="0" applyNumberFormat="1" applyFont="1" applyFill="1" applyBorder="1"/>
    <xf numFmtId="164" fontId="0" fillId="0" borderId="5" xfId="0" applyNumberFormat="1" applyFill="1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1" fillId="0" borderId="1" xfId="0" applyFont="1" applyBorder="1"/>
    <xf numFmtId="1" fontId="5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164" fontId="5" fillId="0" borderId="0" xfId="0" applyNumberFormat="1" applyFont="1"/>
    <xf numFmtId="1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/>
    <xf numFmtId="1" fontId="5" fillId="0" borderId="0" xfId="0" applyNumberFormat="1" applyFont="1"/>
    <xf numFmtId="164" fontId="5" fillId="0" borderId="1" xfId="0" applyNumberFormat="1" applyFont="1" applyBorder="1" applyAlignment="1">
      <alignment horizontal="center" vertical="center"/>
    </xf>
    <xf numFmtId="0" fontId="13" fillId="0" borderId="0" xfId="0" applyFont="1" applyAlignment="1"/>
    <xf numFmtId="0" fontId="13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5" fontId="1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5" fontId="0" fillId="0" borderId="1" xfId="0" applyNumberFormat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 vertical="center" textRotation="90" wrapText="1"/>
    </xf>
    <xf numFmtId="1" fontId="10" fillId="0" borderId="7" xfId="0" applyNumberFormat="1" applyFont="1" applyBorder="1" applyAlignment="1">
      <alignment horizontal="center" vertical="center" textRotation="90" wrapText="1"/>
    </xf>
    <xf numFmtId="1" fontId="10" fillId="0" borderId="6" xfId="0" applyNumberFormat="1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" fontId="10" fillId="0" borderId="1" xfId="0" applyNumberFormat="1" applyFont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textRotation="90" wrapText="1"/>
    </xf>
    <xf numFmtId="164" fontId="0" fillId="0" borderId="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165" fontId="0" fillId="0" borderId="0" xfId="0" applyNumberForma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164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164" fontId="16" fillId="0" borderId="0" xfId="0" applyNumberFormat="1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horizontal="center"/>
    </xf>
    <xf numFmtId="164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Border="1"/>
    <xf numFmtId="0" fontId="18" fillId="0" borderId="0" xfId="0" applyFont="1" applyAlignment="1">
      <alignment horizontal="center"/>
    </xf>
    <xf numFmtId="164" fontId="1" fillId="0" borderId="0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200"/>
              <a:t>Этап целеполагания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5A7-4B46-A2C3-1824E898118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5A7-4B46-A2C3-1824E898118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5A7-4B46-A2C3-1824E898118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5A7-4B46-A2C3-1824E898118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5A7-4B46-A2C3-1824E898118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5A7-4B46-A2C3-1824E898118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5A7-4B46-A2C3-1824E898118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5A7-4B46-A2C3-1824E898118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5A7-4B46-A2C3-1824E8981183}"/>
              </c:ext>
            </c:extLst>
          </c:dPt>
          <c:val>
            <c:numRef>
              <c:f>ОУ!$I$64:$I$72</c:f>
              <c:numCache>
                <c:formatCode>0.0%</c:formatCode>
                <c:ptCount val="9"/>
                <c:pt idx="0">
                  <c:v>6.2745098039215685E-2</c:v>
                </c:pt>
                <c:pt idx="1">
                  <c:v>0.20784313725490197</c:v>
                </c:pt>
                <c:pt idx="2">
                  <c:v>0.27450980392156865</c:v>
                </c:pt>
                <c:pt idx="3">
                  <c:v>0.27450980392156865</c:v>
                </c:pt>
                <c:pt idx="4">
                  <c:v>5.8823529411764705E-2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9.0196078431372548E-2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66-436E-AC10-415E51157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200"/>
              <a:t>Учёт основополагающих педагогических принципов и подходов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B44-40CF-A096-6B5B012233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B44-40CF-A096-6B5B0122336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B44-40CF-A096-6B5B0122336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B44-40CF-A096-6B5B0122336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B44-40CF-A096-6B5B0122336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B44-40CF-A096-6B5B0122336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B44-40CF-A096-6B5B0122336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B44-40CF-A096-6B5B0122336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B44-40CF-A096-6B5B01223368}"/>
              </c:ext>
            </c:extLst>
          </c:dPt>
          <c:val>
            <c:numRef>
              <c:f>ОУ!$G$156:$G$164</c:f>
              <c:numCache>
                <c:formatCode>0.0%</c:formatCode>
                <c:ptCount val="9"/>
                <c:pt idx="0">
                  <c:v>0.21451104100946372</c:v>
                </c:pt>
                <c:pt idx="1">
                  <c:v>0.2113564668769716</c:v>
                </c:pt>
                <c:pt idx="2">
                  <c:v>0.21451104100946372</c:v>
                </c:pt>
                <c:pt idx="3">
                  <c:v>0.2302839116719243</c:v>
                </c:pt>
                <c:pt idx="4">
                  <c:v>0.29652996845425866</c:v>
                </c:pt>
                <c:pt idx="5">
                  <c:v>0.16088328075709779</c:v>
                </c:pt>
                <c:pt idx="6">
                  <c:v>0.33123028391167192</c:v>
                </c:pt>
                <c:pt idx="7">
                  <c:v>3.1545741324921135E-3</c:v>
                </c:pt>
                <c:pt idx="8">
                  <c:v>0.17034700315457413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E4-4843-B4C6-B987F0E1F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200"/>
              <a:t>Этап целеполагания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2F0-430D-9ADD-966FDDAC24E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2F0-430D-9ADD-966FDDAC24E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2F0-430D-9ADD-966FDDAC24E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2F0-430D-9ADD-966FDDAC24E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2F0-430D-9ADD-966FDDAC24E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2F0-430D-9ADD-966FDDAC24E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2F0-430D-9ADD-966FDDAC24E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2F0-430D-9ADD-966FDDAC24E4}"/>
              </c:ext>
            </c:extLst>
          </c:dPt>
          <c:val>
            <c:numRef>
              <c:f>ОУ!$G$173:$G$180</c:f>
              <c:numCache>
                <c:formatCode>0.0%</c:formatCode>
                <c:ptCount val="8"/>
                <c:pt idx="0">
                  <c:v>0.16</c:v>
                </c:pt>
                <c:pt idx="1">
                  <c:v>0.29599999999999999</c:v>
                </c:pt>
                <c:pt idx="2">
                  <c:v>0.2</c:v>
                </c:pt>
                <c:pt idx="3">
                  <c:v>0.28000000000000003</c:v>
                </c:pt>
                <c:pt idx="4">
                  <c:v>0.08</c:v>
                </c:pt>
                <c:pt idx="5">
                  <c:v>8.0000000000000002E-3</c:v>
                </c:pt>
                <c:pt idx="6">
                  <c:v>8.0000000000000002E-3</c:v>
                </c:pt>
                <c:pt idx="7">
                  <c:v>8.0000000000000002E-3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32-4AED-B91C-5534811F7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200"/>
              <a:t>Этап мотивации познавательной деятельности учащихся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792-4C20-96C7-4EA8234EDDC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792-4C20-96C7-4EA8234EDDC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792-4C20-96C7-4EA8234EDDC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792-4C20-96C7-4EA8234EDDC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792-4C20-96C7-4EA8234EDDC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792-4C20-96C7-4EA8234EDDC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792-4C20-96C7-4EA8234EDDC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792-4C20-96C7-4EA8234EDDC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0792-4C20-96C7-4EA8234EDDC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0792-4C20-96C7-4EA8234EDDCE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0792-4C20-96C7-4EA8234EDDCE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0792-4C20-96C7-4EA8234EDDCE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0792-4C20-96C7-4EA8234EDDCE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0792-4C20-96C7-4EA8234EDDCE}"/>
              </c:ext>
            </c:extLst>
          </c:dPt>
          <c:val>
            <c:numRef>
              <c:f>ОУ!$G$182:$G$195</c:f>
              <c:numCache>
                <c:formatCode>0.0%</c:formatCode>
                <c:ptCount val="14"/>
                <c:pt idx="0">
                  <c:v>0.17599999999999999</c:v>
                </c:pt>
                <c:pt idx="1">
                  <c:v>0.34399999999999997</c:v>
                </c:pt>
                <c:pt idx="2">
                  <c:v>0.36799999999999999</c:v>
                </c:pt>
                <c:pt idx="3">
                  <c:v>0.16</c:v>
                </c:pt>
                <c:pt idx="4">
                  <c:v>4.8000000000000001E-2</c:v>
                </c:pt>
                <c:pt idx="5">
                  <c:v>0</c:v>
                </c:pt>
                <c:pt idx="6">
                  <c:v>0.224</c:v>
                </c:pt>
                <c:pt idx="7">
                  <c:v>0.70399999999999996</c:v>
                </c:pt>
                <c:pt idx="8">
                  <c:v>1.6E-2</c:v>
                </c:pt>
                <c:pt idx="9">
                  <c:v>8.0000000000000002E-3</c:v>
                </c:pt>
                <c:pt idx="10">
                  <c:v>8.0000000000000002E-3</c:v>
                </c:pt>
                <c:pt idx="11">
                  <c:v>8.0000000000000002E-3</c:v>
                </c:pt>
                <c:pt idx="12">
                  <c:v>8.0000000000000002E-3</c:v>
                </c:pt>
                <c:pt idx="13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A1-408B-9798-1CC471EA50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200"/>
              <a:t>Этап выбора форм организации познавательной деятельности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2FB-43AE-ABE9-1940EF4F9E3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2FB-43AE-ABE9-1940EF4F9E3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2FB-43AE-ABE9-1940EF4F9E3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2FB-43AE-ABE9-1940EF4F9E3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2FB-43AE-ABE9-1940EF4F9E3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2FB-43AE-ABE9-1940EF4F9E37}"/>
              </c:ext>
            </c:extLst>
          </c:dPt>
          <c:val>
            <c:numRef>
              <c:f>ОУ!$G$197:$G$202</c:f>
              <c:numCache>
                <c:formatCode>0.0%</c:formatCode>
                <c:ptCount val="6"/>
                <c:pt idx="0">
                  <c:v>0.192</c:v>
                </c:pt>
                <c:pt idx="1">
                  <c:v>0.112</c:v>
                </c:pt>
                <c:pt idx="2">
                  <c:v>0.39200000000000002</c:v>
                </c:pt>
                <c:pt idx="3">
                  <c:v>8.7999999999999995E-2</c:v>
                </c:pt>
                <c:pt idx="4">
                  <c:v>0.24</c:v>
                </c:pt>
                <c:pt idx="5">
                  <c:v>5.6000000000000001E-2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5-4B00-A96F-8E5E49874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200"/>
              <a:t>Учёт основопологающих педагогических принципов и подходов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18A-4AF0-82C2-4292718B4ED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18A-4AF0-82C2-4292718B4ED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18A-4AF0-82C2-4292718B4ED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18A-4AF0-82C2-4292718B4ED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18A-4AF0-82C2-4292718B4ED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18A-4AF0-82C2-4292718B4ED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18A-4AF0-82C2-4292718B4ED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18A-4AF0-82C2-4292718B4ED6}"/>
              </c:ext>
            </c:extLst>
          </c:dPt>
          <c:val>
            <c:numRef>
              <c:f>ОУ!$G$204:$G$211</c:f>
              <c:numCache>
                <c:formatCode>0.0%</c:formatCode>
                <c:ptCount val="8"/>
                <c:pt idx="0">
                  <c:v>0.27200000000000002</c:v>
                </c:pt>
                <c:pt idx="1">
                  <c:v>0.192</c:v>
                </c:pt>
                <c:pt idx="2">
                  <c:v>0.16800000000000001</c:v>
                </c:pt>
                <c:pt idx="3">
                  <c:v>0.224</c:v>
                </c:pt>
                <c:pt idx="4">
                  <c:v>0.30399999999999999</c:v>
                </c:pt>
                <c:pt idx="5">
                  <c:v>0.14399999999999999</c:v>
                </c:pt>
                <c:pt idx="6">
                  <c:v>0.24</c:v>
                </c:pt>
                <c:pt idx="7">
                  <c:v>6.4000000000000001E-2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E5-466B-844E-95C2CFDCF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200"/>
              <a:t>Этап целеполагания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144-41AB-ACB4-EF718A3A08D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144-41AB-ACB4-EF718A3A08D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144-41AB-ACB4-EF718A3A08D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144-41AB-ACB4-EF718A3A08D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144-41AB-ACB4-EF718A3A08D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144-41AB-ACB4-EF718A3A08D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144-41AB-ACB4-EF718A3A08D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144-41AB-ACB4-EF718A3A08D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144-41AB-ACB4-EF718A3A08D2}"/>
              </c:ext>
            </c:extLst>
          </c:dPt>
          <c:val>
            <c:numRef>
              <c:f>ОУ!$F$219:$F$227</c:f>
              <c:numCache>
                <c:formatCode>0.0%</c:formatCode>
                <c:ptCount val="9"/>
                <c:pt idx="0">
                  <c:v>5.8823529411764705E-2</c:v>
                </c:pt>
                <c:pt idx="1">
                  <c:v>0.15686274509803921</c:v>
                </c:pt>
                <c:pt idx="2">
                  <c:v>0.29411764705882354</c:v>
                </c:pt>
                <c:pt idx="3">
                  <c:v>0.13725490196078433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0.47058823529411764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FE-405D-A180-EE62CC35E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200"/>
              <a:t>Этам мотивации познавательной деятельности учащихся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B81-48C3-85B7-2FF25F0A9AD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B81-48C3-85B7-2FF25F0A9AD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B81-48C3-85B7-2FF25F0A9AD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B81-48C3-85B7-2FF25F0A9AD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B81-48C3-85B7-2FF25F0A9AD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B81-48C3-85B7-2FF25F0A9AD7}"/>
              </c:ext>
            </c:extLst>
          </c:dPt>
          <c:val>
            <c:numRef>
              <c:f>ОУ!$F$229:$F$234</c:f>
              <c:numCache>
                <c:formatCode>0.0%</c:formatCode>
                <c:ptCount val="6"/>
                <c:pt idx="0">
                  <c:v>0.27450980392156865</c:v>
                </c:pt>
                <c:pt idx="1">
                  <c:v>0.31372549019607843</c:v>
                </c:pt>
                <c:pt idx="2">
                  <c:v>0.29411764705882354</c:v>
                </c:pt>
                <c:pt idx="3">
                  <c:v>0.11764705882352941</c:v>
                </c:pt>
                <c:pt idx="4">
                  <c:v>0</c:v>
                </c:pt>
                <c:pt idx="5">
                  <c:v>0.13725490196078433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2A-4BDA-B0A9-EB0E81FE8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200"/>
              <a:t>Этап отбора содержания урока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940-4C54-80B7-7DFDB2816B9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940-4C54-80B7-7DFDB2816B9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940-4C54-80B7-7DFDB2816B9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940-4C54-80B7-7DFDB2816B9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940-4C54-80B7-7DFDB2816B9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940-4C54-80B7-7DFDB2816B9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940-4C54-80B7-7DFDB2816B9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940-4C54-80B7-7DFDB2816B9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0940-4C54-80B7-7DFDB2816B9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0940-4C54-80B7-7DFDB2816B9E}"/>
              </c:ext>
            </c:extLst>
          </c:dPt>
          <c:val>
            <c:numRef>
              <c:f>ОУ!$F$236:$F$245</c:f>
              <c:numCache>
                <c:formatCode>0.0%</c:formatCode>
                <c:ptCount val="10"/>
                <c:pt idx="0">
                  <c:v>0.11764705882352941</c:v>
                </c:pt>
                <c:pt idx="1">
                  <c:v>0.52941176470588236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0.41176470588235292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6A-4642-96E2-583C196E0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200"/>
              <a:t>Этап выбора форм организации познавательной деятельности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023-460B-BD82-F0F572AAC72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023-460B-BD82-F0F572AAC72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023-460B-BD82-F0F572AAC72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023-460B-BD82-F0F572AAC72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023-460B-BD82-F0F572AAC72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023-460B-BD82-F0F572AAC72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023-460B-BD82-F0F572AAC72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023-460B-BD82-F0F572AAC72A}"/>
              </c:ext>
            </c:extLst>
          </c:dPt>
          <c:val>
            <c:numRef>
              <c:f>ОУ!$F$247:$F$254</c:f>
              <c:numCache>
                <c:formatCode>0.0%</c:formatCode>
                <c:ptCount val="8"/>
                <c:pt idx="0">
                  <c:v>0.27450980392156865</c:v>
                </c:pt>
                <c:pt idx="1">
                  <c:v>7.8431372549019607E-2</c:v>
                </c:pt>
                <c:pt idx="2">
                  <c:v>0.23529411764705882</c:v>
                </c:pt>
                <c:pt idx="3">
                  <c:v>0.19607843137254902</c:v>
                </c:pt>
                <c:pt idx="4">
                  <c:v>0.23529411764705882</c:v>
                </c:pt>
                <c:pt idx="5">
                  <c:v>0</c:v>
                </c:pt>
                <c:pt idx="6">
                  <c:v>0.17647058823529413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FE-40DF-A296-7EC0081E2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200"/>
              <a:t>Учёт основополагающих педагогических принципов и подходов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5AF-4449-8A45-81FB2FC2B1A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5AF-4449-8A45-81FB2FC2B1A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5AF-4449-8A45-81FB2FC2B1A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5AF-4449-8A45-81FB2FC2B1A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5AF-4449-8A45-81FB2FC2B1A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5AF-4449-8A45-81FB2FC2B1A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5AF-4449-8A45-81FB2FC2B1A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5AF-4449-8A45-81FB2FC2B1A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5AF-4449-8A45-81FB2FC2B1A4}"/>
              </c:ext>
            </c:extLst>
          </c:dPt>
          <c:val>
            <c:numRef>
              <c:f>ОУ!$F$256:$F$264</c:f>
              <c:numCache>
                <c:formatCode>0.0%</c:formatCode>
                <c:ptCount val="9"/>
                <c:pt idx="0">
                  <c:v>0.29411764705882354</c:v>
                </c:pt>
                <c:pt idx="1">
                  <c:v>0.19607843137254902</c:v>
                </c:pt>
                <c:pt idx="2">
                  <c:v>0.15686274509803921</c:v>
                </c:pt>
                <c:pt idx="3">
                  <c:v>0.15686274509803921</c:v>
                </c:pt>
                <c:pt idx="4">
                  <c:v>0.17647058823529413</c:v>
                </c:pt>
                <c:pt idx="5">
                  <c:v>0.17647058823529413</c:v>
                </c:pt>
                <c:pt idx="6">
                  <c:v>0.23529411764705882</c:v>
                </c:pt>
                <c:pt idx="7">
                  <c:v>0</c:v>
                </c:pt>
                <c:pt idx="8">
                  <c:v>0.31372549019607843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BE-4B8A-B241-58B1C7000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200"/>
              <a:t>Этап мотивации</a:t>
            </a:r>
          </a:p>
        </c:rich>
      </c:tx>
      <c:layout>
        <c:manualLayout>
          <c:xMode val="edge"/>
          <c:yMode val="edge"/>
          <c:x val="0.34501780825783873"/>
          <c:y val="3.87275242047026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B80-4C3B-9E53-AB8D3498573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B80-4C3B-9E53-AB8D3498573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B80-4C3B-9E53-AB8D3498573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B80-4C3B-9E53-AB8D3498573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B80-4C3B-9E53-AB8D3498573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B80-4C3B-9E53-AB8D34985737}"/>
              </c:ext>
            </c:extLst>
          </c:dPt>
          <c:val>
            <c:numRef>
              <c:f>ОУ!$I$74:$I$79</c:f>
              <c:numCache>
                <c:formatCode>0.0%</c:formatCode>
                <c:ptCount val="6"/>
                <c:pt idx="0">
                  <c:v>0.14117647058823529</c:v>
                </c:pt>
                <c:pt idx="1">
                  <c:v>0.29019607843137257</c:v>
                </c:pt>
                <c:pt idx="2">
                  <c:v>0.32941176470588235</c:v>
                </c:pt>
                <c:pt idx="3">
                  <c:v>9.8039215686274508E-2</c:v>
                </c:pt>
                <c:pt idx="4">
                  <c:v>1.1764705882352941E-2</c:v>
                </c:pt>
                <c:pt idx="5">
                  <c:v>0.14901960784313725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28-4DC5-82A1-60950F97F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Этап целеполагания</a:t>
            </a:r>
          </a:p>
        </c:rich>
      </c:tx>
      <c:layout>
        <c:manualLayout>
          <c:xMode val="edge"/>
          <c:yMode val="edge"/>
          <c:x val="0.3122360017497812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ADC-4ECB-B538-3D0AE8B7A4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ADC-4ECB-B538-3D0AE8B7A45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ADC-4ECB-B538-3D0AE8B7A45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ADC-4ECB-B538-3D0AE8B7A45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ADC-4ECB-B538-3D0AE8B7A45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ADC-4ECB-B538-3D0AE8B7A45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ADC-4ECB-B538-3D0AE8B7A45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ADC-4ECB-B538-3D0AE8B7A45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ADC-4ECB-B538-3D0AE8B7A456}"/>
              </c:ext>
            </c:extLst>
          </c:dPt>
          <c:val>
            <c:numRef>
              <c:f>ОУ!$Q$8:$Q$16</c:f>
              <c:numCache>
                <c:formatCode>0.0%</c:formatCode>
                <c:ptCount val="9"/>
                <c:pt idx="0">
                  <c:v>9.041835357624832E-2</c:v>
                </c:pt>
                <c:pt idx="1">
                  <c:v>0.203778677462888</c:v>
                </c:pt>
                <c:pt idx="2">
                  <c:v>0.26450742240215924</c:v>
                </c:pt>
                <c:pt idx="3">
                  <c:v>0.2874493927125506</c:v>
                </c:pt>
                <c:pt idx="4">
                  <c:v>4.1835357624831308E-2</c:v>
                </c:pt>
                <c:pt idx="5">
                  <c:v>1.3495276653171389E-3</c:v>
                </c:pt>
                <c:pt idx="6">
                  <c:v>1.3495276653171389E-3</c:v>
                </c:pt>
                <c:pt idx="7">
                  <c:v>1.3495276653171389E-3</c:v>
                </c:pt>
                <c:pt idx="8">
                  <c:v>0.15114709851551958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7-4A61-82A6-B688DF5C5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200"/>
              <a:t>Этап мотивации познавательной деятельности учащихся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275-470B-9441-0C08A57B8E4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275-470B-9441-0C08A57B8E4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275-470B-9441-0C08A57B8E4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275-470B-9441-0C08A57B8E4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275-470B-9441-0C08A57B8E4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275-470B-9441-0C08A57B8E44}"/>
              </c:ext>
            </c:extLst>
          </c:dPt>
          <c:val>
            <c:numRef>
              <c:f>ОУ!$Q$18:$Q$23</c:f>
              <c:numCache>
                <c:formatCode>0.0%</c:formatCode>
                <c:ptCount val="6"/>
                <c:pt idx="0">
                  <c:v>0.15789473684210525</c:v>
                </c:pt>
                <c:pt idx="1">
                  <c:v>0.30904183535762481</c:v>
                </c:pt>
                <c:pt idx="2">
                  <c:v>0.38461538461538464</c:v>
                </c:pt>
                <c:pt idx="3">
                  <c:v>0.11875843454790823</c:v>
                </c:pt>
                <c:pt idx="4">
                  <c:v>1.4844804318488529E-2</c:v>
                </c:pt>
                <c:pt idx="5">
                  <c:v>9.7165991902834009E-2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55-46AC-A839-E59E50D82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200"/>
              <a:t>Этап отбора содержания урока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455-4E4F-BB20-3B5DD2D750F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455-4E4F-BB20-3B5DD2D750F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455-4E4F-BB20-3B5DD2D750F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455-4E4F-BB20-3B5DD2D750F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455-4E4F-BB20-3B5DD2D750F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455-4E4F-BB20-3B5DD2D750F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455-4E4F-BB20-3B5DD2D750F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455-4E4F-BB20-3B5DD2D750F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6455-4E4F-BB20-3B5DD2D750F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6455-4E4F-BB20-3B5DD2D750FE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6455-4E4F-BB20-3B5DD2D750FE}"/>
              </c:ext>
            </c:extLst>
          </c:dPt>
          <c:val>
            <c:numRef>
              <c:f>ОУ!$Q$25:$Q$35</c:f>
              <c:numCache>
                <c:formatCode>0.0%</c:formatCode>
                <c:ptCount val="11"/>
                <c:pt idx="0">
                  <c:v>0.17678812415654521</c:v>
                </c:pt>
                <c:pt idx="1">
                  <c:v>0.58434547908232115</c:v>
                </c:pt>
                <c:pt idx="2">
                  <c:v>2.2941970310391364E-2</c:v>
                </c:pt>
                <c:pt idx="3">
                  <c:v>1.3495276653171389E-3</c:v>
                </c:pt>
                <c:pt idx="4">
                  <c:v>1.3495276653171389E-3</c:v>
                </c:pt>
                <c:pt idx="5">
                  <c:v>1.3495276653171389E-3</c:v>
                </c:pt>
                <c:pt idx="6">
                  <c:v>1.3495276653171389E-3</c:v>
                </c:pt>
                <c:pt idx="7">
                  <c:v>1.3495276653171389E-3</c:v>
                </c:pt>
                <c:pt idx="8">
                  <c:v>1.3495276653171389E-3</c:v>
                </c:pt>
                <c:pt idx="9">
                  <c:v>0.20917678812415655</c:v>
                </c:pt>
                <c:pt idx="10">
                  <c:v>1.3495276653171389E-3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15-4A36-A6E9-D92B80D46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200"/>
              <a:t>Этап выбора форм организации познавательной деятельности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90C-4EF8-A7FE-93CC60F03AE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90C-4EF8-A7FE-93CC60F03AE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90C-4EF8-A7FE-93CC60F03AE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90C-4EF8-A7FE-93CC60F03AE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90C-4EF8-A7FE-93CC60F03AE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90C-4EF8-A7FE-93CC60F03AE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90C-4EF8-A7FE-93CC60F03AE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90C-4EF8-A7FE-93CC60F03AE2}"/>
              </c:ext>
            </c:extLst>
          </c:dPt>
          <c:val>
            <c:numRef>
              <c:f>ОУ!$Q$37:$Q$44</c:f>
              <c:numCache>
                <c:formatCode>0.0%</c:formatCode>
                <c:ptCount val="8"/>
                <c:pt idx="0">
                  <c:v>0.23076923076923078</c:v>
                </c:pt>
                <c:pt idx="1">
                  <c:v>8.0971659919028341E-2</c:v>
                </c:pt>
                <c:pt idx="2">
                  <c:v>0.2874493927125506</c:v>
                </c:pt>
                <c:pt idx="3">
                  <c:v>0.17813765182186234</c:v>
                </c:pt>
                <c:pt idx="4">
                  <c:v>0.24426450742240216</c:v>
                </c:pt>
                <c:pt idx="5">
                  <c:v>2.564102564102564E-2</c:v>
                </c:pt>
                <c:pt idx="6">
                  <c:v>8.3670715249662617E-2</c:v>
                </c:pt>
                <c:pt idx="7">
                  <c:v>1.3495276653171389E-3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0F-4758-89E1-B47C5795C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200"/>
              <a:t>Учёт основополагающих педагогических принципов и подходов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3F4-4097-90B9-DB9A91E26AF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3F4-4097-90B9-DB9A91E26AF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3F4-4097-90B9-DB9A91E26AF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3F4-4097-90B9-DB9A91E26AF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F4-4097-90B9-DB9A91E26AF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F4-4097-90B9-DB9A91E26AF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F4-4097-90B9-DB9A91E26AF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F4-4097-90B9-DB9A91E26AF9}"/>
              </c:ext>
            </c:extLst>
          </c:dPt>
          <c:val>
            <c:numRef>
              <c:f>ОУ!$Q$46:$Q$53</c:f>
              <c:numCache>
                <c:formatCode>0.0%</c:formatCode>
                <c:ptCount val="8"/>
                <c:pt idx="0">
                  <c:v>0.21322537112010798</c:v>
                </c:pt>
                <c:pt idx="1">
                  <c:v>0.18218623481781376</c:v>
                </c:pt>
                <c:pt idx="2">
                  <c:v>0.18623481781376519</c:v>
                </c:pt>
                <c:pt idx="3">
                  <c:v>0.18488529014844804</c:v>
                </c:pt>
                <c:pt idx="4">
                  <c:v>0.28609986504723345</c:v>
                </c:pt>
                <c:pt idx="5">
                  <c:v>0.16059379217273953</c:v>
                </c:pt>
                <c:pt idx="6">
                  <c:v>0.27395411605937919</c:v>
                </c:pt>
                <c:pt idx="7">
                  <c:v>1.6194331983805668E-2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B4-47D4-ABE7-C10FE1CCD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200"/>
              <a:t>Этап отбора содержания</a:t>
            </a:r>
            <a:r>
              <a:rPr lang="ru-RU" sz="1200" baseline="0"/>
              <a:t> урока</a:t>
            </a:r>
            <a:endParaRPr lang="ru-RU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F5F-4B39-917A-2FF2569AD3F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F5F-4B39-917A-2FF2569AD3F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F5F-4B39-917A-2FF2569AD3F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F5F-4B39-917A-2FF2569AD3F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F5F-4B39-917A-2FF2569AD3F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F5F-4B39-917A-2FF2569AD3F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F5F-4B39-917A-2FF2569AD3F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F5F-4B39-917A-2FF2569AD3F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F5F-4B39-917A-2FF2569AD3F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F5F-4B39-917A-2FF2569AD3F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1F5F-4B39-917A-2FF2569AD3F5}"/>
              </c:ext>
            </c:extLst>
          </c:dPt>
          <c:val>
            <c:numRef>
              <c:f>ОУ!$I$81:$I$91</c:f>
              <c:numCache>
                <c:formatCode>0.0%</c:formatCode>
                <c:ptCount val="11"/>
                <c:pt idx="0">
                  <c:v>0.15686274509803921</c:v>
                </c:pt>
                <c:pt idx="1">
                  <c:v>0.59215686274509804</c:v>
                </c:pt>
                <c:pt idx="2">
                  <c:v>4.3137254901960784E-2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3.9215686274509803E-3</c:v>
                </c:pt>
                <c:pt idx="8">
                  <c:v>0</c:v>
                </c:pt>
                <c:pt idx="9">
                  <c:v>0.13725490196078433</c:v>
                </c:pt>
                <c:pt idx="10">
                  <c:v>3.9215686274509803E-3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6F-40CF-B2A7-B95833FDE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200"/>
              <a:t>Этап выбора форм организации познавательной деятельности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3B4-4971-9DA4-A27461CF4E9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3B4-4971-9DA4-A27461CF4E9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3B4-4971-9DA4-A27461CF4E9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3B4-4971-9DA4-A27461CF4E9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3B4-4971-9DA4-A27461CF4E9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3B4-4971-9DA4-A27461CF4E9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3B4-4971-9DA4-A27461CF4E9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3B4-4971-9DA4-A27461CF4E97}"/>
              </c:ext>
            </c:extLst>
          </c:dPt>
          <c:val>
            <c:numRef>
              <c:f>ОУ!$I$93:$I$100</c:f>
              <c:numCache>
                <c:formatCode>0.0%</c:formatCode>
                <c:ptCount val="8"/>
                <c:pt idx="0">
                  <c:v>0.21568627450980393</c:v>
                </c:pt>
                <c:pt idx="1">
                  <c:v>5.8823529411764705E-2</c:v>
                </c:pt>
                <c:pt idx="2">
                  <c:v>0.23137254901960785</c:v>
                </c:pt>
                <c:pt idx="3">
                  <c:v>0.23921568627450981</c:v>
                </c:pt>
                <c:pt idx="4">
                  <c:v>0.21568627450980393</c:v>
                </c:pt>
                <c:pt idx="5">
                  <c:v>3.5294117647058823E-2</c:v>
                </c:pt>
                <c:pt idx="6">
                  <c:v>5.0980392156862744E-2</c:v>
                </c:pt>
                <c:pt idx="7">
                  <c:v>3.9215686274509803E-3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6A-41B5-8CC7-FBBAB386B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DB1-46B4-96DB-D0DB627C49D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DB1-46B4-96DB-D0DB627C49D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DB1-46B4-96DB-D0DB627C49D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DB1-46B4-96DB-D0DB627C49D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DB1-46B4-96DB-D0DB627C49D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DB1-46B4-96DB-D0DB627C49D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DB1-46B4-96DB-D0DB627C49D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DB1-46B4-96DB-D0DB627C49D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DB1-46B4-96DB-D0DB627C49DC}"/>
              </c:ext>
            </c:extLst>
          </c:dPt>
          <c:val>
            <c:numRef>
              <c:f>ОУ!$I$102:$I$110</c:f>
              <c:numCache>
                <c:formatCode>0.0%</c:formatCode>
                <c:ptCount val="9"/>
                <c:pt idx="0">
                  <c:v>0.16078431372549021</c:v>
                </c:pt>
                <c:pt idx="1">
                  <c:v>0.13333333333333333</c:v>
                </c:pt>
                <c:pt idx="2">
                  <c:v>0.16078431372549021</c:v>
                </c:pt>
                <c:pt idx="3">
                  <c:v>0.10980392156862745</c:v>
                </c:pt>
                <c:pt idx="4">
                  <c:v>0.27843137254901962</c:v>
                </c:pt>
                <c:pt idx="5">
                  <c:v>0.16078431372549021</c:v>
                </c:pt>
                <c:pt idx="6">
                  <c:v>0.2196078431372549</c:v>
                </c:pt>
                <c:pt idx="7">
                  <c:v>1.1764705882352941E-2</c:v>
                </c:pt>
                <c:pt idx="8">
                  <c:v>0.16470588235294117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0F-4752-BA75-1C5F2FFF7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200"/>
              <a:t>Этап целеполагания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F67-4FF5-8C40-8A574F29359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F67-4FF5-8C40-8A574F2935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F67-4FF5-8C40-8A574F29359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F67-4FF5-8C40-8A574F29359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F67-4FF5-8C40-8A574F29359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F67-4FF5-8C40-8A574F29359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F67-4FF5-8C40-8A574F29359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F67-4FF5-8C40-8A574F29359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F67-4FF5-8C40-8A574F29359F}"/>
              </c:ext>
            </c:extLst>
          </c:dPt>
          <c:val>
            <c:numRef>
              <c:f>ОУ!$G$119:$G$127</c:f>
              <c:numCache>
                <c:formatCode>0.0%</c:formatCode>
                <c:ptCount val="9"/>
                <c:pt idx="0">
                  <c:v>8.8328075709779186E-2</c:v>
                </c:pt>
                <c:pt idx="1">
                  <c:v>0.16719242902208201</c:v>
                </c:pt>
                <c:pt idx="2">
                  <c:v>0.27129337539432175</c:v>
                </c:pt>
                <c:pt idx="3">
                  <c:v>0.31861198738170349</c:v>
                </c:pt>
                <c:pt idx="4">
                  <c:v>1.8927444794952682E-2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0.20504731861198738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55-4317-82B2-AB77FA80D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200"/>
              <a:t>Этап мотивации познавательной деятельности учащихся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41A-44FE-BF63-52BC743F597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41A-44FE-BF63-52BC743F597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41A-44FE-BF63-52BC743F597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41A-44FE-BF63-52BC743F597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41A-44FE-BF63-52BC743F597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41A-44FE-BF63-52BC743F5974}"/>
              </c:ext>
            </c:extLst>
          </c:dPt>
          <c:val>
            <c:numRef>
              <c:f>ОУ!$G$129:$G$134</c:f>
              <c:numCache>
                <c:formatCode>0.0%</c:formatCode>
                <c:ptCount val="6"/>
                <c:pt idx="0">
                  <c:v>0.14195583596214512</c:v>
                </c:pt>
                <c:pt idx="1">
                  <c:v>0.30283911671924291</c:v>
                </c:pt>
                <c:pt idx="2">
                  <c:v>0.44164037854889587</c:v>
                </c:pt>
                <c:pt idx="3">
                  <c:v>0.1167192429022082</c:v>
                </c:pt>
                <c:pt idx="4">
                  <c:v>6.3091482649842269E-3</c:v>
                </c:pt>
                <c:pt idx="5">
                  <c:v>8.5173501577287064E-2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CC-45E4-8F48-58A4B30FA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09E-4B2C-AD96-77530C5BC89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09E-4B2C-AD96-77530C5BC89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09E-4B2C-AD96-77530C5BC89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09E-4B2C-AD96-77530C5BC89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09E-4B2C-AD96-77530C5BC89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09E-4B2C-AD96-77530C5BC89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09E-4B2C-AD96-77530C5BC89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09E-4B2C-AD96-77530C5BC89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09E-4B2C-AD96-77530C5BC89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A09E-4B2C-AD96-77530C5BC891}"/>
              </c:ext>
            </c:extLst>
          </c:dPt>
          <c:val>
            <c:numRef>
              <c:f>ОУ!$G$136:$G$145</c:f>
              <c:numCache>
                <c:formatCode>0.0%</c:formatCode>
                <c:ptCount val="10"/>
                <c:pt idx="0">
                  <c:v>0.17981072555205047</c:v>
                </c:pt>
                <c:pt idx="1">
                  <c:v>0.52681388012618302</c:v>
                </c:pt>
                <c:pt idx="2">
                  <c:v>1.2618296529968454E-2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3.1545741324921135E-3</c:v>
                </c:pt>
                <c:pt idx="9">
                  <c:v>0.29652996845425866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6E-425D-8148-8EF885391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200"/>
              <a:t>Этап выбора форм организации познавательной деятельности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E98-4E39-B41C-CBC66305282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E98-4E39-B41C-CBC66305282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E98-4E39-B41C-CBC66305282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E98-4E39-B41C-CBC66305282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E98-4E39-B41C-CBC66305282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E98-4E39-B41C-CBC66305282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E98-4E39-B41C-CBC66305282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E98-4E39-B41C-CBC66305282B}"/>
              </c:ext>
            </c:extLst>
          </c:dPt>
          <c:val>
            <c:numRef>
              <c:f>ОУ!$G$147:$G$154</c:f>
              <c:numCache>
                <c:formatCode>0.0%</c:formatCode>
                <c:ptCount val="8"/>
                <c:pt idx="0">
                  <c:v>0.24605678233438485</c:v>
                </c:pt>
                <c:pt idx="1">
                  <c:v>8.5173501577287064E-2</c:v>
                </c:pt>
                <c:pt idx="2">
                  <c:v>0.29337539432176657</c:v>
                </c:pt>
                <c:pt idx="3">
                  <c:v>0.15772870662460567</c:v>
                </c:pt>
                <c:pt idx="4">
                  <c:v>0.26498422712933756</c:v>
                </c:pt>
                <c:pt idx="5">
                  <c:v>9.4637223974763408E-3</c:v>
                </c:pt>
                <c:pt idx="6">
                  <c:v>0.12618296529968454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46-443A-A196-A4F1B01885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152400</xdr:colOff>
      <xdr:row>57</xdr:row>
      <xdr:rowOff>561975</xdr:rowOff>
    </xdr:from>
    <xdr:to>
      <xdr:col>16</xdr:col>
      <xdr:colOff>371475</xdr:colOff>
      <xdr:row>67</xdr:row>
      <xdr:rowOff>123825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200026</xdr:colOff>
      <xdr:row>68</xdr:row>
      <xdr:rowOff>161925</xdr:rowOff>
    </xdr:from>
    <xdr:to>
      <xdr:col>16</xdr:col>
      <xdr:colOff>390526</xdr:colOff>
      <xdr:row>77</xdr:row>
      <xdr:rowOff>152400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171451</xdr:colOff>
      <xdr:row>78</xdr:row>
      <xdr:rowOff>161925</xdr:rowOff>
    </xdr:from>
    <xdr:to>
      <xdr:col>16</xdr:col>
      <xdr:colOff>361951</xdr:colOff>
      <xdr:row>87</xdr:row>
      <xdr:rowOff>133350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180975</xdr:colOff>
      <xdr:row>88</xdr:row>
      <xdr:rowOff>133349</xdr:rowOff>
    </xdr:from>
    <xdr:to>
      <xdr:col>16</xdr:col>
      <xdr:colOff>361950</xdr:colOff>
      <xdr:row>98</xdr:row>
      <xdr:rowOff>85724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190501</xdr:colOff>
      <xdr:row>99</xdr:row>
      <xdr:rowOff>66675</xdr:rowOff>
    </xdr:from>
    <xdr:to>
      <xdr:col>16</xdr:col>
      <xdr:colOff>400051</xdr:colOff>
      <xdr:row>109</xdr:row>
      <xdr:rowOff>180975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171450</xdr:colOff>
      <xdr:row>114</xdr:row>
      <xdr:rowOff>0</xdr:rowOff>
    </xdr:from>
    <xdr:to>
      <xdr:col>14</xdr:col>
      <xdr:colOff>400050</xdr:colOff>
      <xdr:row>120</xdr:row>
      <xdr:rowOff>342900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171450</xdr:colOff>
      <xdr:row>121</xdr:row>
      <xdr:rowOff>57151</xdr:rowOff>
    </xdr:from>
    <xdr:to>
      <xdr:col>14</xdr:col>
      <xdr:colOff>409575</xdr:colOff>
      <xdr:row>131</xdr:row>
      <xdr:rowOff>38101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152401</xdr:colOff>
      <xdr:row>131</xdr:row>
      <xdr:rowOff>142874</xdr:rowOff>
    </xdr:from>
    <xdr:to>
      <xdr:col>14</xdr:col>
      <xdr:colOff>371475</xdr:colOff>
      <xdr:row>141</xdr:row>
      <xdr:rowOff>38100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142875</xdr:colOff>
      <xdr:row>141</xdr:row>
      <xdr:rowOff>114300</xdr:rowOff>
    </xdr:from>
    <xdr:to>
      <xdr:col>14</xdr:col>
      <xdr:colOff>409575</xdr:colOff>
      <xdr:row>152</xdr:row>
      <xdr:rowOff>142875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142875</xdr:colOff>
      <xdr:row>153</xdr:row>
      <xdr:rowOff>19050</xdr:rowOff>
    </xdr:from>
    <xdr:to>
      <xdr:col>14</xdr:col>
      <xdr:colOff>428625</xdr:colOff>
      <xdr:row>164</xdr:row>
      <xdr:rowOff>123825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123825</xdr:colOff>
      <xdr:row>168</xdr:row>
      <xdr:rowOff>361950</xdr:rowOff>
    </xdr:from>
    <xdr:to>
      <xdr:col>14</xdr:col>
      <xdr:colOff>161925</xdr:colOff>
      <xdr:row>178</xdr:row>
      <xdr:rowOff>85726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114300</xdr:colOff>
      <xdr:row>179</xdr:row>
      <xdr:rowOff>0</xdr:rowOff>
    </xdr:from>
    <xdr:to>
      <xdr:col>14</xdr:col>
      <xdr:colOff>190500</xdr:colOff>
      <xdr:row>188</xdr:row>
      <xdr:rowOff>190500</xdr:rowOff>
    </xdr:to>
    <xdr:graphicFrame macro="">
      <xdr:nvGraphicFramePr>
        <xdr:cNvPr id="13" name="Диаграмма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133350</xdr:colOff>
      <xdr:row>188</xdr:row>
      <xdr:rowOff>304800</xdr:rowOff>
    </xdr:from>
    <xdr:to>
      <xdr:col>14</xdr:col>
      <xdr:colOff>304800</xdr:colOff>
      <xdr:row>199</xdr:row>
      <xdr:rowOff>76200</xdr:rowOff>
    </xdr:to>
    <xdr:graphicFrame macro="">
      <xdr:nvGraphicFramePr>
        <xdr:cNvPr id="14" name="Диаграмма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123825</xdr:colOff>
      <xdr:row>199</xdr:row>
      <xdr:rowOff>180975</xdr:rowOff>
    </xdr:from>
    <xdr:to>
      <xdr:col>14</xdr:col>
      <xdr:colOff>314325</xdr:colOff>
      <xdr:row>211</xdr:row>
      <xdr:rowOff>9525</xdr:rowOff>
    </xdr:to>
    <xdr:graphicFrame macro="">
      <xdr:nvGraphicFramePr>
        <xdr:cNvPr id="15" name="Диаграмма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114300</xdr:colOff>
      <xdr:row>214</xdr:row>
      <xdr:rowOff>66675</xdr:rowOff>
    </xdr:from>
    <xdr:to>
      <xdr:col>12</xdr:col>
      <xdr:colOff>161925</xdr:colOff>
      <xdr:row>224</xdr:row>
      <xdr:rowOff>47625</xdr:rowOff>
    </xdr:to>
    <xdr:graphicFrame macro="">
      <xdr:nvGraphicFramePr>
        <xdr:cNvPr id="18" name="Диаграмма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133350</xdr:colOff>
      <xdr:row>224</xdr:row>
      <xdr:rowOff>123825</xdr:rowOff>
    </xdr:from>
    <xdr:to>
      <xdr:col>12</xdr:col>
      <xdr:colOff>200025</xdr:colOff>
      <xdr:row>234</xdr:row>
      <xdr:rowOff>295275</xdr:rowOff>
    </xdr:to>
    <xdr:graphicFrame macro="">
      <xdr:nvGraphicFramePr>
        <xdr:cNvPr id="19" name="Диаграмма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133350</xdr:colOff>
      <xdr:row>234</xdr:row>
      <xdr:rowOff>333375</xdr:rowOff>
    </xdr:from>
    <xdr:to>
      <xdr:col>12</xdr:col>
      <xdr:colOff>209550</xdr:colOff>
      <xdr:row>245</xdr:row>
      <xdr:rowOff>342900</xdr:rowOff>
    </xdr:to>
    <xdr:graphicFrame macro="">
      <xdr:nvGraphicFramePr>
        <xdr:cNvPr id="20" name="Диаграмма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104775</xdr:colOff>
      <xdr:row>245</xdr:row>
      <xdr:rowOff>390525</xdr:rowOff>
    </xdr:from>
    <xdr:to>
      <xdr:col>12</xdr:col>
      <xdr:colOff>161925</xdr:colOff>
      <xdr:row>256</xdr:row>
      <xdr:rowOff>133350</xdr:rowOff>
    </xdr:to>
    <xdr:graphicFrame macro="">
      <xdr:nvGraphicFramePr>
        <xdr:cNvPr id="21" name="Диаграмма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</xdr:col>
      <xdr:colOff>123824</xdr:colOff>
      <xdr:row>257</xdr:row>
      <xdr:rowOff>28575</xdr:rowOff>
    </xdr:from>
    <xdr:to>
      <xdr:col>12</xdr:col>
      <xdr:colOff>171449</xdr:colOff>
      <xdr:row>268</xdr:row>
      <xdr:rowOff>104775</xdr:rowOff>
    </xdr:to>
    <xdr:graphicFrame macro="">
      <xdr:nvGraphicFramePr>
        <xdr:cNvPr id="22" name="Диаграмма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17</xdr:col>
      <xdr:colOff>223838</xdr:colOff>
      <xdr:row>5</xdr:row>
      <xdr:rowOff>9525</xdr:rowOff>
    </xdr:from>
    <xdr:to>
      <xdr:col>23</xdr:col>
      <xdr:colOff>500063</xdr:colOff>
      <xdr:row>15</xdr:row>
      <xdr:rowOff>28575</xdr:rowOff>
    </xdr:to>
    <xdr:graphicFrame macro="">
      <xdr:nvGraphicFramePr>
        <xdr:cNvPr id="17" name="Диаграмма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17</xdr:col>
      <xdr:colOff>242887</xdr:colOff>
      <xdr:row>15</xdr:row>
      <xdr:rowOff>166688</xdr:rowOff>
    </xdr:from>
    <xdr:to>
      <xdr:col>23</xdr:col>
      <xdr:colOff>538162</xdr:colOff>
      <xdr:row>23</xdr:row>
      <xdr:rowOff>357188</xdr:rowOff>
    </xdr:to>
    <xdr:graphicFrame macro="">
      <xdr:nvGraphicFramePr>
        <xdr:cNvPr id="23" name="Диаграмма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17</xdr:col>
      <xdr:colOff>271463</xdr:colOff>
      <xdr:row>24</xdr:row>
      <xdr:rowOff>157162</xdr:rowOff>
    </xdr:from>
    <xdr:to>
      <xdr:col>23</xdr:col>
      <xdr:colOff>557213</xdr:colOff>
      <xdr:row>33</xdr:row>
      <xdr:rowOff>223837</xdr:rowOff>
    </xdr:to>
    <xdr:graphicFrame macro="">
      <xdr:nvGraphicFramePr>
        <xdr:cNvPr id="24" name="Диаграмма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17</xdr:col>
      <xdr:colOff>247650</xdr:colOff>
      <xdr:row>35</xdr:row>
      <xdr:rowOff>76200</xdr:rowOff>
    </xdr:from>
    <xdr:to>
      <xdr:col>23</xdr:col>
      <xdr:colOff>542925</xdr:colOff>
      <xdr:row>44</xdr:row>
      <xdr:rowOff>200025</xdr:rowOff>
    </xdr:to>
    <xdr:graphicFrame macro="">
      <xdr:nvGraphicFramePr>
        <xdr:cNvPr id="25" name="Диаграмма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17</xdr:col>
      <xdr:colOff>290513</xdr:colOff>
      <xdr:row>44</xdr:row>
      <xdr:rowOff>352425</xdr:rowOff>
    </xdr:from>
    <xdr:to>
      <xdr:col>23</xdr:col>
      <xdr:colOff>523875</xdr:colOff>
      <xdr:row>54</xdr:row>
      <xdr:rowOff>166687</xdr:rowOff>
    </xdr:to>
    <xdr:graphicFrame macro="">
      <xdr:nvGraphicFramePr>
        <xdr:cNvPr id="26" name="Диаграмма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4"/>
  <sheetViews>
    <sheetView topLeftCell="J1" zoomScaleNormal="100" workbookViewId="0">
      <selection activeCell="A7" sqref="A7:Q7"/>
    </sheetView>
  </sheetViews>
  <sheetFormatPr defaultRowHeight="15" x14ac:dyDescent="0.25"/>
  <cols>
    <col min="2" max="2" width="43.140625" style="13" bestFit="1" customWidth="1"/>
    <col min="3" max="3" width="9.7109375" style="14" customWidth="1"/>
    <col min="4" max="4" width="14.140625" style="14" customWidth="1"/>
    <col min="5" max="5" width="15" style="14" customWidth="1"/>
    <col min="6" max="6" width="10.42578125" style="14" customWidth="1"/>
    <col min="7" max="7" width="11.5703125" style="14" customWidth="1"/>
    <col min="8" max="8" width="10.85546875" style="77" customWidth="1"/>
    <col min="9" max="9" width="8" style="14" customWidth="1"/>
    <col min="10" max="10" width="6.85546875" style="14" customWidth="1"/>
    <col min="11" max="11" width="9.5703125" style="14" bestFit="1" customWidth="1"/>
    <col min="12" max="12" width="10.42578125" style="14" bestFit="1" customWidth="1"/>
    <col min="13" max="13" width="4.85546875" style="14" customWidth="1"/>
    <col min="14" max="14" width="8" style="14" bestFit="1" customWidth="1"/>
    <col min="15" max="15" width="12.85546875" style="14" bestFit="1" customWidth="1"/>
    <col min="16" max="16" width="9.140625" style="33"/>
    <col min="17" max="17" width="9.140625" style="25"/>
  </cols>
  <sheetData>
    <row r="1" spans="1:19" ht="57.75" customHeight="1" x14ac:dyDescent="0.25">
      <c r="A1" s="148" t="s">
        <v>225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96"/>
      <c r="S1" s="96"/>
    </row>
    <row r="2" spans="1:19" ht="21" customHeight="1" x14ac:dyDescent="0.25">
      <c r="A2" s="125" t="s">
        <v>52</v>
      </c>
      <c r="B2" s="146" t="s">
        <v>45</v>
      </c>
      <c r="C2" s="119" t="s">
        <v>54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50" t="s">
        <v>161</v>
      </c>
      <c r="Q2" s="151" t="s">
        <v>51</v>
      </c>
    </row>
    <row r="3" spans="1:19" ht="28.5" customHeight="1" x14ac:dyDescent="0.25">
      <c r="A3" s="125"/>
      <c r="B3" s="147"/>
      <c r="C3" s="39" t="s">
        <v>0</v>
      </c>
      <c r="D3" s="39" t="s">
        <v>22</v>
      </c>
      <c r="E3" s="45" t="s">
        <v>165</v>
      </c>
      <c r="F3" s="39" t="s">
        <v>28</v>
      </c>
      <c r="G3" s="38" t="s">
        <v>31</v>
      </c>
      <c r="H3" s="12" t="s">
        <v>34</v>
      </c>
      <c r="I3" s="37" t="s">
        <v>36</v>
      </c>
      <c r="J3" s="37" t="s">
        <v>162</v>
      </c>
      <c r="K3" s="37" t="s">
        <v>163</v>
      </c>
      <c r="L3" s="37" t="s">
        <v>164</v>
      </c>
      <c r="M3" s="37" t="s">
        <v>39</v>
      </c>
      <c r="N3" s="37" t="s">
        <v>40</v>
      </c>
      <c r="O3" s="36" t="s">
        <v>41</v>
      </c>
      <c r="P3" s="150"/>
      <c r="Q3" s="151"/>
    </row>
    <row r="4" spans="1:19" ht="29.25" customHeight="1" x14ac:dyDescent="0.25">
      <c r="A4" s="125"/>
      <c r="B4" s="4"/>
      <c r="C4" s="9" t="s">
        <v>50</v>
      </c>
      <c r="D4" s="9" t="s">
        <v>50</v>
      </c>
      <c r="E4" s="9" t="s">
        <v>50</v>
      </c>
      <c r="F4" s="9" t="s">
        <v>50</v>
      </c>
      <c r="G4" s="9" t="s">
        <v>50</v>
      </c>
      <c r="H4" s="11" t="s">
        <v>50</v>
      </c>
      <c r="I4" s="9" t="s">
        <v>50</v>
      </c>
      <c r="J4" s="9" t="s">
        <v>50</v>
      </c>
      <c r="K4" s="9" t="s">
        <v>50</v>
      </c>
      <c r="L4" s="9" t="s">
        <v>50</v>
      </c>
      <c r="M4" s="9" t="s">
        <v>50</v>
      </c>
      <c r="N4" s="9" t="s">
        <v>50</v>
      </c>
      <c r="O4" s="9" t="s">
        <v>50</v>
      </c>
      <c r="P4" s="150"/>
      <c r="Q4" s="151"/>
    </row>
    <row r="5" spans="1:19" ht="25.5" customHeight="1" x14ac:dyDescent="0.25">
      <c r="A5" s="119" t="s">
        <v>43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1"/>
      <c r="P5" s="150"/>
      <c r="Q5" s="151"/>
    </row>
    <row r="6" spans="1:19" ht="18.75" x14ac:dyDescent="0.3">
      <c r="A6" s="81">
        <v>1</v>
      </c>
      <c r="B6" s="4"/>
      <c r="C6" s="39">
        <v>13</v>
      </c>
      <c r="D6" s="39">
        <v>59</v>
      </c>
      <c r="E6" s="39">
        <v>53</v>
      </c>
      <c r="F6" s="39">
        <v>41</v>
      </c>
      <c r="G6" s="39">
        <v>71</v>
      </c>
      <c r="H6" s="76">
        <v>83</v>
      </c>
      <c r="I6" s="39">
        <v>176</v>
      </c>
      <c r="J6" s="39">
        <v>38</v>
      </c>
      <c r="K6" s="39">
        <v>51</v>
      </c>
      <c r="L6" s="39">
        <v>42</v>
      </c>
      <c r="M6" s="39">
        <v>24</v>
      </c>
      <c r="N6" s="39">
        <v>27</v>
      </c>
      <c r="O6" s="39">
        <v>70</v>
      </c>
      <c r="P6" s="34">
        <f>SUM(C6:O6)</f>
        <v>748</v>
      </c>
      <c r="Q6" s="35">
        <f>P6/2827</f>
        <v>0.26459143968871596</v>
      </c>
      <c r="R6" s="1"/>
    </row>
    <row r="7" spans="1:19" ht="23.25" customHeight="1" x14ac:dyDescent="0.25">
      <c r="A7" s="119" t="s">
        <v>46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1"/>
      <c r="R7" s="1"/>
    </row>
    <row r="8" spans="1:19" ht="30.75" x14ac:dyDescent="0.3">
      <c r="A8" s="81">
        <v>1</v>
      </c>
      <c r="B8" s="4" t="s">
        <v>1</v>
      </c>
      <c r="C8" s="9">
        <v>1</v>
      </c>
      <c r="D8" s="9">
        <v>6</v>
      </c>
      <c r="E8" s="9">
        <v>13</v>
      </c>
      <c r="F8" s="10">
        <v>6</v>
      </c>
      <c r="G8" s="10">
        <v>5</v>
      </c>
      <c r="H8" s="12">
        <v>0</v>
      </c>
      <c r="I8" s="10">
        <v>18</v>
      </c>
      <c r="J8" s="10">
        <v>1</v>
      </c>
      <c r="K8" s="10">
        <v>7</v>
      </c>
      <c r="L8" s="10">
        <v>2</v>
      </c>
      <c r="M8" s="10">
        <v>1</v>
      </c>
      <c r="N8" s="10">
        <v>2</v>
      </c>
      <c r="O8" s="10">
        <v>5</v>
      </c>
      <c r="P8" s="34">
        <f t="shared" ref="P8:P16" si="0">SUM(C8:O8)</f>
        <v>67</v>
      </c>
      <c r="Q8" s="35">
        <f>P8/741</f>
        <v>9.041835357624832E-2</v>
      </c>
      <c r="R8" s="1"/>
    </row>
    <row r="9" spans="1:19" ht="18.75" x14ac:dyDescent="0.3">
      <c r="A9" s="81">
        <v>2</v>
      </c>
      <c r="B9" s="4" t="s">
        <v>2</v>
      </c>
      <c r="C9" s="9">
        <v>2</v>
      </c>
      <c r="D9" s="9">
        <v>18</v>
      </c>
      <c r="E9" s="9">
        <v>17</v>
      </c>
      <c r="F9" s="10">
        <v>8</v>
      </c>
      <c r="G9" s="10">
        <v>20</v>
      </c>
      <c r="H9" s="12">
        <v>16</v>
      </c>
      <c r="I9" s="10">
        <v>24</v>
      </c>
      <c r="J9" s="10">
        <v>8</v>
      </c>
      <c r="K9" s="10">
        <v>10</v>
      </c>
      <c r="L9" s="10">
        <v>11</v>
      </c>
      <c r="M9" s="10">
        <v>2</v>
      </c>
      <c r="N9" s="10">
        <v>6</v>
      </c>
      <c r="O9" s="10">
        <v>9</v>
      </c>
      <c r="P9" s="34">
        <f t="shared" si="0"/>
        <v>151</v>
      </c>
      <c r="Q9" s="35">
        <f t="shared" ref="Q9:Q54" si="1">P9/741</f>
        <v>0.203778677462888</v>
      </c>
      <c r="R9" s="1"/>
    </row>
    <row r="10" spans="1:19" ht="30.75" x14ac:dyDescent="0.3">
      <c r="A10" s="81">
        <v>3</v>
      </c>
      <c r="B10" s="4" t="s">
        <v>3</v>
      </c>
      <c r="C10" s="9">
        <v>3</v>
      </c>
      <c r="D10" s="9">
        <v>11</v>
      </c>
      <c r="E10" s="9">
        <v>11</v>
      </c>
      <c r="F10" s="10">
        <v>15</v>
      </c>
      <c r="G10" s="10">
        <v>22</v>
      </c>
      <c r="H10" s="12">
        <v>21</v>
      </c>
      <c r="I10" s="10">
        <v>44</v>
      </c>
      <c r="J10" s="10">
        <v>12</v>
      </c>
      <c r="K10" s="10">
        <v>11</v>
      </c>
      <c r="L10" s="10">
        <v>11</v>
      </c>
      <c r="M10" s="10">
        <v>10</v>
      </c>
      <c r="N10" s="10">
        <v>5</v>
      </c>
      <c r="O10" s="10">
        <v>20</v>
      </c>
      <c r="P10" s="34">
        <f t="shared" si="0"/>
        <v>196</v>
      </c>
      <c r="Q10" s="35">
        <f t="shared" si="1"/>
        <v>0.26450742240215924</v>
      </c>
      <c r="R10" s="1"/>
    </row>
    <row r="11" spans="1:19" ht="18.75" x14ac:dyDescent="0.3">
      <c r="A11" s="81">
        <v>4</v>
      </c>
      <c r="B11" s="4" t="s">
        <v>4</v>
      </c>
      <c r="C11" s="9">
        <v>5</v>
      </c>
      <c r="D11" s="9">
        <v>21</v>
      </c>
      <c r="E11" s="9">
        <v>9</v>
      </c>
      <c r="F11" s="10">
        <v>12</v>
      </c>
      <c r="G11" s="10">
        <v>22</v>
      </c>
      <c r="H11" s="12">
        <v>24</v>
      </c>
      <c r="I11" s="10">
        <v>57</v>
      </c>
      <c r="J11" s="10">
        <v>12</v>
      </c>
      <c r="K11" s="10">
        <v>12</v>
      </c>
      <c r="L11" s="10">
        <v>10</v>
      </c>
      <c r="M11" s="10">
        <v>2</v>
      </c>
      <c r="N11" s="10">
        <v>5</v>
      </c>
      <c r="O11" s="10">
        <v>22</v>
      </c>
      <c r="P11" s="34">
        <f t="shared" si="0"/>
        <v>213</v>
      </c>
      <c r="Q11" s="35">
        <f t="shared" si="1"/>
        <v>0.2874493927125506</v>
      </c>
      <c r="R11" s="1"/>
    </row>
    <row r="12" spans="1:19" s="8" customFormat="1" ht="18.75" x14ac:dyDescent="0.3">
      <c r="A12" s="81">
        <v>5</v>
      </c>
      <c r="B12" s="6" t="s">
        <v>5</v>
      </c>
      <c r="C12" s="11">
        <v>1</v>
      </c>
      <c r="D12" s="11">
        <v>4</v>
      </c>
      <c r="E12" s="11">
        <v>5</v>
      </c>
      <c r="F12" s="12">
        <v>3</v>
      </c>
      <c r="G12" s="12">
        <v>6</v>
      </c>
      <c r="H12" s="12"/>
      <c r="I12" s="12"/>
      <c r="J12" s="12"/>
      <c r="K12" s="12">
        <v>7</v>
      </c>
      <c r="L12" s="12">
        <v>5</v>
      </c>
      <c r="M12" s="12"/>
      <c r="N12" s="12"/>
      <c r="O12" s="12"/>
      <c r="P12" s="34">
        <f t="shared" si="0"/>
        <v>31</v>
      </c>
      <c r="Q12" s="35">
        <f t="shared" si="1"/>
        <v>4.1835357624831308E-2</v>
      </c>
      <c r="R12" s="7"/>
    </row>
    <row r="13" spans="1:19" s="8" customFormat="1" ht="18.75" x14ac:dyDescent="0.3">
      <c r="A13" s="81">
        <v>6</v>
      </c>
      <c r="B13" s="6" t="s">
        <v>6</v>
      </c>
      <c r="C13" s="11">
        <v>1</v>
      </c>
      <c r="D13" s="11"/>
      <c r="E13" s="11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34">
        <f t="shared" si="0"/>
        <v>1</v>
      </c>
      <c r="Q13" s="35">
        <f t="shared" si="1"/>
        <v>1.3495276653171389E-3</v>
      </c>
      <c r="R13" s="7"/>
    </row>
    <row r="14" spans="1:19" ht="18.75" x14ac:dyDescent="0.3">
      <c r="A14" s="81">
        <v>7</v>
      </c>
      <c r="B14" s="4" t="s">
        <v>23</v>
      </c>
      <c r="C14" s="9"/>
      <c r="D14" s="9">
        <v>1</v>
      </c>
      <c r="E14" s="9"/>
      <c r="F14" s="10"/>
      <c r="G14" s="10"/>
      <c r="H14" s="12"/>
      <c r="I14" s="10"/>
      <c r="J14" s="10"/>
      <c r="K14" s="10"/>
      <c r="L14" s="10"/>
      <c r="M14" s="10"/>
      <c r="N14" s="10"/>
      <c r="O14" s="10"/>
      <c r="P14" s="34">
        <f t="shared" si="0"/>
        <v>1</v>
      </c>
      <c r="Q14" s="35">
        <f t="shared" si="1"/>
        <v>1.3495276653171389E-3</v>
      </c>
      <c r="R14" s="1"/>
    </row>
    <row r="15" spans="1:19" ht="18.75" x14ac:dyDescent="0.3">
      <c r="A15" s="81">
        <v>8</v>
      </c>
      <c r="B15" s="4" t="s">
        <v>25</v>
      </c>
      <c r="C15" s="9"/>
      <c r="D15" s="9"/>
      <c r="E15" s="9">
        <v>1</v>
      </c>
      <c r="F15" s="10"/>
      <c r="G15" s="10"/>
      <c r="H15" s="12"/>
      <c r="I15" s="10"/>
      <c r="J15" s="10"/>
      <c r="K15" s="10"/>
      <c r="L15" s="10"/>
      <c r="M15" s="10"/>
      <c r="N15" s="10"/>
      <c r="O15" s="10"/>
      <c r="P15" s="34">
        <f t="shared" si="0"/>
        <v>1</v>
      </c>
      <c r="Q15" s="35">
        <f t="shared" si="1"/>
        <v>1.3495276653171389E-3</v>
      </c>
      <c r="R15" s="1"/>
    </row>
    <row r="16" spans="1:19" ht="18.75" x14ac:dyDescent="0.3">
      <c r="A16" s="81">
        <v>9</v>
      </c>
      <c r="B16" s="4" t="s">
        <v>33</v>
      </c>
      <c r="C16" s="9"/>
      <c r="D16" s="9"/>
      <c r="E16" s="9"/>
      <c r="F16" s="10"/>
      <c r="G16" s="10"/>
      <c r="H16" s="12">
        <v>23</v>
      </c>
      <c r="I16" s="10">
        <v>44</v>
      </c>
      <c r="J16" s="10"/>
      <c r="K16" s="10"/>
      <c r="L16" s="10"/>
      <c r="M16" s="10">
        <v>11</v>
      </c>
      <c r="N16" s="10">
        <v>13</v>
      </c>
      <c r="O16" s="10">
        <v>21</v>
      </c>
      <c r="P16" s="34">
        <f t="shared" si="0"/>
        <v>112</v>
      </c>
      <c r="Q16" s="35">
        <f t="shared" si="1"/>
        <v>0.15114709851551958</v>
      </c>
      <c r="R16" s="1"/>
    </row>
    <row r="17" spans="1:18" ht="30" customHeight="1" x14ac:dyDescent="0.3">
      <c r="A17" s="152" t="s">
        <v>47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3"/>
      <c r="P17" s="34"/>
      <c r="Q17" s="35"/>
      <c r="R17" s="1"/>
    </row>
    <row r="18" spans="1:18" ht="18.75" x14ac:dyDescent="0.3">
      <c r="A18" s="87">
        <v>1</v>
      </c>
      <c r="B18" s="4" t="s">
        <v>7</v>
      </c>
      <c r="C18" s="9">
        <v>1</v>
      </c>
      <c r="D18" s="9">
        <v>11</v>
      </c>
      <c r="E18" s="9">
        <v>10</v>
      </c>
      <c r="F18" s="10">
        <v>9</v>
      </c>
      <c r="G18" s="10">
        <v>10</v>
      </c>
      <c r="H18" s="12">
        <v>8</v>
      </c>
      <c r="I18" s="10">
        <v>24</v>
      </c>
      <c r="J18" s="10">
        <v>0</v>
      </c>
      <c r="K18" s="10">
        <v>12</v>
      </c>
      <c r="L18" s="10">
        <v>7</v>
      </c>
      <c r="M18" s="10">
        <v>8</v>
      </c>
      <c r="N18" s="10">
        <v>6</v>
      </c>
      <c r="O18" s="10">
        <v>11</v>
      </c>
      <c r="P18" s="34">
        <f t="shared" ref="P18:P23" si="2">SUM(C18:O18)</f>
        <v>117</v>
      </c>
      <c r="Q18" s="35">
        <f t="shared" si="1"/>
        <v>0.15789473684210525</v>
      </c>
      <c r="R18" s="1"/>
    </row>
    <row r="19" spans="1:18" ht="18.75" x14ac:dyDescent="0.3">
      <c r="A19" s="87">
        <v>2</v>
      </c>
      <c r="B19" s="4" t="s">
        <v>8</v>
      </c>
      <c r="C19" s="9">
        <v>6</v>
      </c>
      <c r="D19" s="9">
        <v>16</v>
      </c>
      <c r="E19" s="9">
        <v>21</v>
      </c>
      <c r="F19" s="10">
        <v>15</v>
      </c>
      <c r="G19" s="10">
        <v>19</v>
      </c>
      <c r="H19" s="12">
        <v>16</v>
      </c>
      <c r="I19" s="10">
        <v>64</v>
      </c>
      <c r="J19" s="10">
        <v>14</v>
      </c>
      <c r="K19" s="10">
        <v>17</v>
      </c>
      <c r="L19" s="10">
        <v>12</v>
      </c>
      <c r="M19" s="10">
        <v>9</v>
      </c>
      <c r="N19" s="10">
        <v>7</v>
      </c>
      <c r="O19" s="10">
        <v>13</v>
      </c>
      <c r="P19" s="34">
        <f t="shared" si="2"/>
        <v>229</v>
      </c>
      <c r="Q19" s="35">
        <f t="shared" si="1"/>
        <v>0.30904183535762481</v>
      </c>
      <c r="R19" s="1"/>
    </row>
    <row r="20" spans="1:18" ht="30.75" x14ac:dyDescent="0.3">
      <c r="A20" s="87">
        <v>3</v>
      </c>
      <c r="B20" s="4" t="s">
        <v>9</v>
      </c>
      <c r="C20" s="9">
        <v>3</v>
      </c>
      <c r="D20" s="9">
        <v>30</v>
      </c>
      <c r="E20" s="9">
        <v>13</v>
      </c>
      <c r="F20" s="10">
        <v>14</v>
      </c>
      <c r="G20" s="10">
        <v>37</v>
      </c>
      <c r="H20" s="12">
        <v>39</v>
      </c>
      <c r="I20" s="10">
        <v>67</v>
      </c>
      <c r="J20" s="10">
        <v>14</v>
      </c>
      <c r="K20" s="10">
        <v>16</v>
      </c>
      <c r="L20" s="10">
        <v>1</v>
      </c>
      <c r="M20" s="10">
        <v>6</v>
      </c>
      <c r="N20" s="10">
        <v>9</v>
      </c>
      <c r="O20" s="10">
        <v>36</v>
      </c>
      <c r="P20" s="34">
        <f t="shared" si="2"/>
        <v>285</v>
      </c>
      <c r="Q20" s="35">
        <f t="shared" si="1"/>
        <v>0.38461538461538464</v>
      </c>
      <c r="R20" s="1"/>
    </row>
    <row r="21" spans="1:18" ht="18.75" x14ac:dyDescent="0.3">
      <c r="A21" s="87">
        <v>4</v>
      </c>
      <c r="B21" s="4" t="s">
        <v>10</v>
      </c>
      <c r="C21" s="9">
        <v>3</v>
      </c>
      <c r="D21" s="9">
        <v>7</v>
      </c>
      <c r="E21" s="9">
        <v>10</v>
      </c>
      <c r="F21" s="10">
        <v>8</v>
      </c>
      <c r="G21" s="10">
        <v>7</v>
      </c>
      <c r="H21" s="12">
        <v>9</v>
      </c>
      <c r="I21" s="10">
        <v>18</v>
      </c>
      <c r="J21" s="10">
        <v>4</v>
      </c>
      <c r="K21" s="10">
        <v>2</v>
      </c>
      <c r="L21" s="10">
        <v>2</v>
      </c>
      <c r="M21" s="10">
        <v>4</v>
      </c>
      <c r="N21" s="10">
        <v>2</v>
      </c>
      <c r="O21" s="10">
        <v>12</v>
      </c>
      <c r="P21" s="34">
        <f t="shared" si="2"/>
        <v>88</v>
      </c>
      <c r="Q21" s="35">
        <f t="shared" si="1"/>
        <v>0.11875843454790823</v>
      </c>
      <c r="R21" s="1"/>
    </row>
    <row r="22" spans="1:18" ht="18.75" x14ac:dyDescent="0.3">
      <c r="A22" s="87">
        <v>5</v>
      </c>
      <c r="B22" s="4" t="s">
        <v>5</v>
      </c>
      <c r="C22" s="9">
        <v>1</v>
      </c>
      <c r="D22" s="9">
        <v>1</v>
      </c>
      <c r="E22" s="9">
        <v>4</v>
      </c>
      <c r="F22" s="9">
        <v>3</v>
      </c>
      <c r="G22" s="9">
        <v>2</v>
      </c>
      <c r="H22" s="11"/>
      <c r="I22" s="9"/>
      <c r="J22" s="9"/>
      <c r="K22" s="9"/>
      <c r="L22" s="9"/>
      <c r="M22" s="9"/>
      <c r="N22" s="9"/>
      <c r="O22" s="9"/>
      <c r="P22" s="34">
        <f t="shared" si="2"/>
        <v>11</v>
      </c>
      <c r="Q22" s="35">
        <f t="shared" si="1"/>
        <v>1.4844804318488529E-2</v>
      </c>
      <c r="R22" s="1"/>
    </row>
    <row r="23" spans="1:18" ht="18.75" x14ac:dyDescent="0.3">
      <c r="A23" s="87">
        <v>6</v>
      </c>
      <c r="B23" s="4" t="s">
        <v>33</v>
      </c>
      <c r="C23" s="9"/>
      <c r="D23" s="9"/>
      <c r="E23" s="9"/>
      <c r="F23" s="10"/>
      <c r="G23" s="10"/>
      <c r="H23" s="12">
        <v>13</v>
      </c>
      <c r="I23" s="10">
        <v>20</v>
      </c>
      <c r="J23" s="10">
        <v>7</v>
      </c>
      <c r="K23" s="10">
        <v>9</v>
      </c>
      <c r="L23" s="10">
        <v>9</v>
      </c>
      <c r="M23" s="10">
        <v>1</v>
      </c>
      <c r="N23" s="10">
        <v>6</v>
      </c>
      <c r="O23" s="10">
        <v>7</v>
      </c>
      <c r="P23" s="34">
        <f t="shared" si="2"/>
        <v>72</v>
      </c>
      <c r="Q23" s="35">
        <f t="shared" si="1"/>
        <v>9.7165991902834009E-2</v>
      </c>
      <c r="R23" s="1"/>
    </row>
    <row r="24" spans="1:18" ht="30.75" customHeight="1" x14ac:dyDescent="0.25">
      <c r="A24" s="120" t="s">
        <v>48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1"/>
      <c r="R24" s="1"/>
    </row>
    <row r="25" spans="1:18" ht="30.75" x14ac:dyDescent="0.3">
      <c r="A25" s="87">
        <v>1</v>
      </c>
      <c r="B25" s="4" t="s">
        <v>11</v>
      </c>
      <c r="C25" s="9">
        <v>4</v>
      </c>
      <c r="D25" s="9">
        <v>13</v>
      </c>
      <c r="E25" s="9">
        <v>11</v>
      </c>
      <c r="F25" s="10">
        <v>9</v>
      </c>
      <c r="G25" s="10">
        <v>15</v>
      </c>
      <c r="H25" s="12">
        <v>7</v>
      </c>
      <c r="I25" s="10">
        <v>33</v>
      </c>
      <c r="J25" s="10">
        <v>6</v>
      </c>
      <c r="K25" s="10">
        <v>11</v>
      </c>
      <c r="L25" s="10">
        <v>7</v>
      </c>
      <c r="M25" s="10">
        <v>4</v>
      </c>
      <c r="N25" s="10">
        <v>2</v>
      </c>
      <c r="O25" s="10">
        <v>9</v>
      </c>
      <c r="P25" s="34">
        <f t="shared" ref="P25:P35" si="3">SUM(C25:O25)</f>
        <v>131</v>
      </c>
      <c r="Q25" s="35">
        <f t="shared" si="1"/>
        <v>0.17678812415654521</v>
      </c>
      <c r="R25" s="1"/>
    </row>
    <row r="26" spans="1:18" ht="30.75" x14ac:dyDescent="0.3">
      <c r="A26" s="87">
        <v>2</v>
      </c>
      <c r="B26" s="4" t="s">
        <v>44</v>
      </c>
      <c r="C26" s="9">
        <v>8</v>
      </c>
      <c r="D26" s="9">
        <v>41</v>
      </c>
      <c r="E26" s="9">
        <v>39</v>
      </c>
      <c r="F26" s="10">
        <v>29</v>
      </c>
      <c r="G26" s="10">
        <v>51</v>
      </c>
      <c r="H26" s="12">
        <v>41</v>
      </c>
      <c r="I26" s="10">
        <v>78</v>
      </c>
      <c r="J26" s="10">
        <v>24</v>
      </c>
      <c r="K26" s="10">
        <v>29</v>
      </c>
      <c r="L26" s="10">
        <v>28</v>
      </c>
      <c r="M26" s="10">
        <v>13</v>
      </c>
      <c r="N26" s="10">
        <v>14</v>
      </c>
      <c r="O26" s="10">
        <v>38</v>
      </c>
      <c r="P26" s="34">
        <f t="shared" si="3"/>
        <v>433</v>
      </c>
      <c r="Q26" s="35">
        <f t="shared" si="1"/>
        <v>0.58434547908232115</v>
      </c>
      <c r="R26" s="1"/>
    </row>
    <row r="27" spans="1:18" ht="18.75" x14ac:dyDescent="0.3">
      <c r="A27" s="87">
        <v>3</v>
      </c>
      <c r="B27" s="4" t="s">
        <v>5</v>
      </c>
      <c r="C27" s="9">
        <v>1</v>
      </c>
      <c r="D27" s="9">
        <v>1</v>
      </c>
      <c r="E27" s="9"/>
      <c r="F27" s="10">
        <v>3</v>
      </c>
      <c r="G27" s="10">
        <v>4</v>
      </c>
      <c r="H27" s="12"/>
      <c r="I27" s="10"/>
      <c r="J27" s="10">
        <v>2</v>
      </c>
      <c r="K27" s="10">
        <v>3</v>
      </c>
      <c r="L27" s="10">
        <v>3</v>
      </c>
      <c r="M27" s="10"/>
      <c r="N27" s="10"/>
      <c r="O27" s="10"/>
      <c r="P27" s="34">
        <f t="shared" si="3"/>
        <v>17</v>
      </c>
      <c r="Q27" s="35">
        <f t="shared" si="1"/>
        <v>2.2941970310391364E-2</v>
      </c>
      <c r="R27" s="1"/>
    </row>
    <row r="28" spans="1:18" ht="18.75" x14ac:dyDescent="0.3">
      <c r="A28" s="87">
        <v>4</v>
      </c>
      <c r="B28" s="4" t="s">
        <v>23</v>
      </c>
      <c r="C28" s="9"/>
      <c r="D28" s="9">
        <v>1</v>
      </c>
      <c r="E28" s="9"/>
      <c r="F28" s="10"/>
      <c r="G28" s="10"/>
      <c r="H28" s="12"/>
      <c r="I28" s="10"/>
      <c r="J28" s="10"/>
      <c r="K28" s="10"/>
      <c r="L28" s="10"/>
      <c r="M28" s="10"/>
      <c r="N28" s="10"/>
      <c r="O28" s="10"/>
      <c r="P28" s="34">
        <f t="shared" si="3"/>
        <v>1</v>
      </c>
      <c r="Q28" s="35">
        <f t="shared" si="1"/>
        <v>1.3495276653171389E-3</v>
      </c>
      <c r="R28" s="1"/>
    </row>
    <row r="29" spans="1:18" ht="18.75" x14ac:dyDescent="0.3">
      <c r="A29" s="87">
        <v>5</v>
      </c>
      <c r="B29" s="4" t="s">
        <v>24</v>
      </c>
      <c r="C29" s="9"/>
      <c r="D29" s="9">
        <v>1</v>
      </c>
      <c r="E29" s="9"/>
      <c r="F29" s="10"/>
      <c r="G29" s="10"/>
      <c r="H29" s="12"/>
      <c r="I29" s="10"/>
      <c r="J29" s="10"/>
      <c r="K29" s="10"/>
      <c r="L29" s="10"/>
      <c r="M29" s="10"/>
      <c r="N29" s="10"/>
      <c r="O29" s="10"/>
      <c r="P29" s="34">
        <f t="shared" si="3"/>
        <v>1</v>
      </c>
      <c r="Q29" s="35">
        <f t="shared" si="1"/>
        <v>1.3495276653171389E-3</v>
      </c>
      <c r="R29" s="1"/>
    </row>
    <row r="30" spans="1:18" ht="18.75" x14ac:dyDescent="0.3">
      <c r="A30" s="87">
        <v>6</v>
      </c>
      <c r="B30" s="4" t="s">
        <v>26</v>
      </c>
      <c r="C30" s="9"/>
      <c r="D30" s="9"/>
      <c r="E30" s="9">
        <v>1</v>
      </c>
      <c r="F30" s="10"/>
      <c r="G30" s="10"/>
      <c r="H30" s="12"/>
      <c r="I30" s="10"/>
      <c r="J30" s="10"/>
      <c r="K30" s="10"/>
      <c r="L30" s="10"/>
      <c r="M30" s="10"/>
      <c r="N30" s="10"/>
      <c r="O30" s="10"/>
      <c r="P30" s="34">
        <f t="shared" si="3"/>
        <v>1</v>
      </c>
      <c r="Q30" s="35">
        <f t="shared" si="1"/>
        <v>1.3495276653171389E-3</v>
      </c>
      <c r="R30" s="1"/>
    </row>
    <row r="31" spans="1:18" ht="18.75" x14ac:dyDescent="0.3">
      <c r="A31" s="87">
        <v>7</v>
      </c>
      <c r="B31" s="4" t="s">
        <v>27</v>
      </c>
      <c r="C31" s="9"/>
      <c r="D31" s="9"/>
      <c r="E31" s="9">
        <v>1</v>
      </c>
      <c r="F31" s="10"/>
      <c r="G31" s="10"/>
      <c r="H31" s="12"/>
      <c r="I31" s="10"/>
      <c r="J31" s="10"/>
      <c r="K31" s="10"/>
      <c r="L31" s="10"/>
      <c r="M31" s="10"/>
      <c r="N31" s="10"/>
      <c r="O31" s="10"/>
      <c r="P31" s="34">
        <f t="shared" si="3"/>
        <v>1</v>
      </c>
      <c r="Q31" s="35">
        <f t="shared" si="1"/>
        <v>1.3495276653171389E-3</v>
      </c>
      <c r="R31" s="1"/>
    </row>
    <row r="32" spans="1:18" ht="18.75" x14ac:dyDescent="0.3">
      <c r="A32" s="87">
        <v>8</v>
      </c>
      <c r="B32" s="4" t="s">
        <v>30</v>
      </c>
      <c r="C32" s="9"/>
      <c r="D32" s="9"/>
      <c r="E32" s="9"/>
      <c r="F32" s="10">
        <v>1</v>
      </c>
      <c r="G32" s="10"/>
      <c r="H32" s="12"/>
      <c r="I32" s="10"/>
      <c r="J32" s="10"/>
      <c r="K32" s="10"/>
      <c r="L32" s="10"/>
      <c r="M32" s="10"/>
      <c r="N32" s="10"/>
      <c r="O32" s="10"/>
      <c r="P32" s="34">
        <f t="shared" si="3"/>
        <v>1</v>
      </c>
      <c r="Q32" s="35">
        <f t="shared" si="1"/>
        <v>1.3495276653171389E-3</v>
      </c>
      <c r="R32" s="1"/>
    </row>
    <row r="33" spans="1:18" ht="18.75" x14ac:dyDescent="0.3">
      <c r="A33" s="87">
        <v>9</v>
      </c>
      <c r="B33" s="4" t="s">
        <v>32</v>
      </c>
      <c r="C33" s="9"/>
      <c r="D33" s="9"/>
      <c r="E33" s="9"/>
      <c r="F33" s="10"/>
      <c r="G33" s="10">
        <v>1</v>
      </c>
      <c r="H33" s="12"/>
      <c r="I33" s="10"/>
      <c r="J33" s="10"/>
      <c r="K33" s="10"/>
      <c r="L33" s="10"/>
      <c r="M33" s="10"/>
      <c r="N33" s="10"/>
      <c r="O33" s="10"/>
      <c r="P33" s="34">
        <f t="shared" si="3"/>
        <v>1</v>
      </c>
      <c r="Q33" s="35">
        <f t="shared" si="1"/>
        <v>1.3495276653171389E-3</v>
      </c>
      <c r="R33" s="1"/>
    </row>
    <row r="34" spans="1:18" ht="18.75" x14ac:dyDescent="0.3">
      <c r="A34" s="87">
        <v>10</v>
      </c>
      <c r="B34" s="4" t="s">
        <v>33</v>
      </c>
      <c r="C34" s="9"/>
      <c r="D34" s="9">
        <v>3</v>
      </c>
      <c r="E34" s="9">
        <v>2</v>
      </c>
      <c r="F34" s="10"/>
      <c r="G34" s="10"/>
      <c r="H34" s="12">
        <v>35</v>
      </c>
      <c r="I34" s="10">
        <v>68</v>
      </c>
      <c r="J34" s="10"/>
      <c r="K34" s="10"/>
      <c r="L34" s="10"/>
      <c r="M34" s="10">
        <v>9</v>
      </c>
      <c r="N34" s="10">
        <v>12</v>
      </c>
      <c r="O34" s="10">
        <v>26</v>
      </c>
      <c r="P34" s="34">
        <f t="shared" si="3"/>
        <v>155</v>
      </c>
      <c r="Q34" s="35">
        <f t="shared" si="1"/>
        <v>0.20917678812415655</v>
      </c>
      <c r="R34" s="1"/>
    </row>
    <row r="35" spans="1:18" ht="30.75" x14ac:dyDescent="0.3">
      <c r="A35" s="87">
        <v>11</v>
      </c>
      <c r="B35" s="4" t="s">
        <v>38</v>
      </c>
      <c r="C35" s="9"/>
      <c r="D35" s="9"/>
      <c r="E35" s="9"/>
      <c r="F35" s="10"/>
      <c r="G35" s="10"/>
      <c r="H35" s="12"/>
      <c r="I35" s="10"/>
      <c r="J35" s="10"/>
      <c r="K35" s="10"/>
      <c r="L35" s="10">
        <v>1</v>
      </c>
      <c r="M35" s="10"/>
      <c r="N35" s="10"/>
      <c r="O35" s="10"/>
      <c r="P35" s="34">
        <f t="shared" si="3"/>
        <v>1</v>
      </c>
      <c r="Q35" s="35">
        <f t="shared" si="1"/>
        <v>1.3495276653171389E-3</v>
      </c>
      <c r="R35" s="1"/>
    </row>
    <row r="36" spans="1:18" ht="30" customHeight="1" x14ac:dyDescent="0.25">
      <c r="A36" s="120" t="s">
        <v>49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1"/>
      <c r="R36" s="1"/>
    </row>
    <row r="37" spans="1:18" ht="18.75" x14ac:dyDescent="0.3">
      <c r="A37" s="87">
        <v>1</v>
      </c>
      <c r="B37" s="4" t="s">
        <v>12</v>
      </c>
      <c r="C37" s="9">
        <v>3</v>
      </c>
      <c r="D37" s="9">
        <v>13</v>
      </c>
      <c r="E37" s="9">
        <v>8</v>
      </c>
      <c r="F37" s="10">
        <v>8</v>
      </c>
      <c r="G37" s="10">
        <v>20</v>
      </c>
      <c r="H37" s="12">
        <v>8</v>
      </c>
      <c r="I37" s="10">
        <v>43</v>
      </c>
      <c r="J37" s="10">
        <v>7</v>
      </c>
      <c r="K37" s="10">
        <v>15</v>
      </c>
      <c r="L37" s="10">
        <v>17</v>
      </c>
      <c r="M37" s="10">
        <v>7</v>
      </c>
      <c r="N37" s="10">
        <v>7</v>
      </c>
      <c r="O37" s="10">
        <v>15</v>
      </c>
      <c r="P37" s="34">
        <f t="shared" ref="P37:P44" si="4">SUM(C37:O37)</f>
        <v>171</v>
      </c>
      <c r="Q37" s="35">
        <f t="shared" si="1"/>
        <v>0.23076923076923078</v>
      </c>
      <c r="R37" s="1"/>
    </row>
    <row r="38" spans="1:18" ht="30.75" x14ac:dyDescent="0.3">
      <c r="A38" s="87">
        <v>2</v>
      </c>
      <c r="B38" s="4" t="s">
        <v>13</v>
      </c>
      <c r="C38" s="9">
        <v>0</v>
      </c>
      <c r="D38" s="9">
        <v>8</v>
      </c>
      <c r="E38" s="9">
        <v>6</v>
      </c>
      <c r="F38" s="10">
        <v>1</v>
      </c>
      <c r="G38" s="10">
        <v>8</v>
      </c>
      <c r="H38" s="12">
        <v>8</v>
      </c>
      <c r="I38" s="10">
        <v>14</v>
      </c>
      <c r="J38" s="10">
        <v>2</v>
      </c>
      <c r="K38" s="10">
        <v>2</v>
      </c>
      <c r="L38" s="10">
        <v>2</v>
      </c>
      <c r="M38" s="10">
        <v>2</v>
      </c>
      <c r="N38" s="10">
        <v>2</v>
      </c>
      <c r="O38" s="10">
        <v>5</v>
      </c>
      <c r="P38" s="34">
        <f t="shared" si="4"/>
        <v>60</v>
      </c>
      <c r="Q38" s="35">
        <f t="shared" si="1"/>
        <v>8.0971659919028341E-2</v>
      </c>
      <c r="R38" s="1"/>
    </row>
    <row r="39" spans="1:18" ht="18.75" x14ac:dyDescent="0.3">
      <c r="A39" s="87">
        <v>3</v>
      </c>
      <c r="B39" s="5" t="s">
        <v>160</v>
      </c>
      <c r="C39" s="9">
        <v>5</v>
      </c>
      <c r="D39" s="9">
        <v>19</v>
      </c>
      <c r="E39" s="9">
        <v>25</v>
      </c>
      <c r="F39" s="10">
        <v>18</v>
      </c>
      <c r="G39" s="10">
        <v>20</v>
      </c>
      <c r="H39" s="12">
        <v>10</v>
      </c>
      <c r="I39" s="10">
        <v>46</v>
      </c>
      <c r="J39" s="10">
        <v>16</v>
      </c>
      <c r="K39" s="10">
        <v>7</v>
      </c>
      <c r="L39" s="10">
        <v>8</v>
      </c>
      <c r="M39" s="10">
        <v>6</v>
      </c>
      <c r="N39" s="10">
        <v>6</v>
      </c>
      <c r="O39" s="10">
        <v>27</v>
      </c>
      <c r="P39" s="34">
        <f t="shared" si="4"/>
        <v>213</v>
      </c>
      <c r="Q39" s="35">
        <f t="shared" si="1"/>
        <v>0.2874493927125506</v>
      </c>
      <c r="R39" s="1"/>
    </row>
    <row r="40" spans="1:18" ht="18.75" x14ac:dyDescent="0.3">
      <c r="A40" s="87">
        <v>4</v>
      </c>
      <c r="B40" s="4" t="s">
        <v>14</v>
      </c>
      <c r="C40" s="9">
        <v>3</v>
      </c>
      <c r="D40" s="9">
        <v>5</v>
      </c>
      <c r="E40" s="9">
        <v>3</v>
      </c>
      <c r="F40" s="10">
        <v>13</v>
      </c>
      <c r="G40" s="10">
        <v>14</v>
      </c>
      <c r="H40" s="12">
        <v>25</v>
      </c>
      <c r="I40" s="10">
        <v>25</v>
      </c>
      <c r="J40" s="10">
        <v>11</v>
      </c>
      <c r="K40" s="10">
        <v>9</v>
      </c>
      <c r="L40" s="10">
        <v>3</v>
      </c>
      <c r="M40" s="10">
        <v>4</v>
      </c>
      <c r="N40" s="10">
        <v>6</v>
      </c>
      <c r="O40" s="10">
        <v>11</v>
      </c>
      <c r="P40" s="34">
        <f t="shared" si="4"/>
        <v>132</v>
      </c>
      <c r="Q40" s="35">
        <f t="shared" si="1"/>
        <v>0.17813765182186234</v>
      </c>
      <c r="R40" s="1"/>
    </row>
    <row r="41" spans="1:18" ht="18.75" x14ac:dyDescent="0.3">
      <c r="A41" s="87">
        <v>5</v>
      </c>
      <c r="B41" s="4" t="s">
        <v>15</v>
      </c>
      <c r="C41" s="9">
        <v>1</v>
      </c>
      <c r="D41" s="9">
        <v>16</v>
      </c>
      <c r="E41" s="9">
        <v>13</v>
      </c>
      <c r="F41" s="10">
        <v>10</v>
      </c>
      <c r="G41" s="10">
        <v>22</v>
      </c>
      <c r="H41" s="12">
        <v>20</v>
      </c>
      <c r="I41" s="10">
        <v>45</v>
      </c>
      <c r="J41" s="10"/>
      <c r="K41" s="10">
        <v>15</v>
      </c>
      <c r="L41" s="10">
        <v>10</v>
      </c>
      <c r="M41" s="10">
        <v>8</v>
      </c>
      <c r="N41" s="10">
        <v>4</v>
      </c>
      <c r="O41" s="10">
        <v>17</v>
      </c>
      <c r="P41" s="34">
        <f t="shared" si="4"/>
        <v>181</v>
      </c>
      <c r="Q41" s="35">
        <f t="shared" si="1"/>
        <v>0.24426450742240216</v>
      </c>
      <c r="R41" s="1"/>
    </row>
    <row r="42" spans="1:18" ht="18.75" x14ac:dyDescent="0.3">
      <c r="A42" s="87">
        <v>6</v>
      </c>
      <c r="B42" s="4" t="s">
        <v>5</v>
      </c>
      <c r="C42" s="9">
        <v>1</v>
      </c>
      <c r="D42" s="9">
        <v>4</v>
      </c>
      <c r="E42" s="9">
        <v>2</v>
      </c>
      <c r="F42" s="10">
        <v>1</v>
      </c>
      <c r="G42" s="10">
        <v>3</v>
      </c>
      <c r="H42" s="12"/>
      <c r="I42" s="10"/>
      <c r="J42" s="10">
        <v>1</v>
      </c>
      <c r="K42" s="10">
        <v>3</v>
      </c>
      <c r="L42" s="10">
        <v>4</v>
      </c>
      <c r="M42" s="10"/>
      <c r="N42" s="10"/>
      <c r="O42" s="10"/>
      <c r="P42" s="34">
        <f t="shared" si="4"/>
        <v>19</v>
      </c>
      <c r="Q42" s="35">
        <f t="shared" si="1"/>
        <v>2.564102564102564E-2</v>
      </c>
      <c r="R42" s="1"/>
    </row>
    <row r="43" spans="1:18" ht="18.75" x14ac:dyDescent="0.3">
      <c r="A43" s="87">
        <v>7</v>
      </c>
      <c r="B43" s="4" t="s">
        <v>33</v>
      </c>
      <c r="C43" s="9"/>
      <c r="D43" s="9"/>
      <c r="E43" s="9"/>
      <c r="F43" s="9"/>
      <c r="G43" s="10"/>
      <c r="H43" s="12">
        <v>13</v>
      </c>
      <c r="I43" s="10">
        <v>30</v>
      </c>
      <c r="J43" s="10"/>
      <c r="K43" s="10"/>
      <c r="L43" s="10"/>
      <c r="M43" s="10">
        <v>2</v>
      </c>
      <c r="N43" s="10">
        <v>7</v>
      </c>
      <c r="O43" s="10">
        <v>10</v>
      </c>
      <c r="P43" s="34">
        <f t="shared" si="4"/>
        <v>62</v>
      </c>
      <c r="Q43" s="35">
        <f t="shared" si="1"/>
        <v>8.3670715249662617E-2</v>
      </c>
      <c r="R43" s="1"/>
    </row>
    <row r="44" spans="1:18" ht="18.75" x14ac:dyDescent="0.3">
      <c r="A44" s="87">
        <v>8</v>
      </c>
      <c r="B44" s="4" t="s">
        <v>37</v>
      </c>
      <c r="C44" s="9"/>
      <c r="D44" s="9"/>
      <c r="E44" s="9"/>
      <c r="F44" s="9"/>
      <c r="G44" s="10"/>
      <c r="H44" s="12"/>
      <c r="I44" s="10"/>
      <c r="J44" s="10"/>
      <c r="K44" s="10">
        <v>1</v>
      </c>
      <c r="L44" s="10"/>
      <c r="M44" s="10"/>
      <c r="N44" s="10"/>
      <c r="O44" s="10"/>
      <c r="P44" s="34">
        <f t="shared" si="4"/>
        <v>1</v>
      </c>
      <c r="Q44" s="35">
        <f t="shared" si="1"/>
        <v>1.3495276653171389E-3</v>
      </c>
      <c r="R44" s="1"/>
    </row>
    <row r="45" spans="1:18" ht="30" customHeight="1" x14ac:dyDescent="0.3">
      <c r="A45" s="152" t="s">
        <v>42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3"/>
      <c r="P45" s="34"/>
      <c r="Q45" s="35"/>
      <c r="R45" s="1"/>
    </row>
    <row r="46" spans="1:18" ht="18.75" x14ac:dyDescent="0.3">
      <c r="A46" s="87">
        <v>1</v>
      </c>
      <c r="B46" s="4" t="s">
        <v>35</v>
      </c>
      <c r="C46" s="10">
        <v>1</v>
      </c>
      <c r="D46" s="10">
        <v>20</v>
      </c>
      <c r="E46" s="10">
        <v>13</v>
      </c>
      <c r="F46" s="10">
        <v>8</v>
      </c>
      <c r="G46" s="10">
        <v>14</v>
      </c>
      <c r="H46" s="12">
        <v>11</v>
      </c>
      <c r="I46" s="10">
        <v>39</v>
      </c>
      <c r="J46" s="10">
        <v>7</v>
      </c>
      <c r="K46" s="10">
        <v>7</v>
      </c>
      <c r="L46" s="10">
        <v>8</v>
      </c>
      <c r="M46" s="10">
        <v>10</v>
      </c>
      <c r="N46" s="10">
        <v>5</v>
      </c>
      <c r="O46" s="10">
        <v>15</v>
      </c>
      <c r="P46" s="34">
        <f t="shared" ref="P46:P54" si="5">SUM(C46:O46)</f>
        <v>158</v>
      </c>
      <c r="Q46" s="35">
        <f t="shared" si="1"/>
        <v>0.21322537112010798</v>
      </c>
      <c r="R46" s="1"/>
    </row>
    <row r="47" spans="1:18" ht="18.75" x14ac:dyDescent="0.3">
      <c r="A47" s="87">
        <v>2</v>
      </c>
      <c r="B47" s="4" t="s">
        <v>16</v>
      </c>
      <c r="C47" s="10">
        <v>1</v>
      </c>
      <c r="D47" s="10">
        <v>16</v>
      </c>
      <c r="E47" s="10">
        <v>7</v>
      </c>
      <c r="F47" s="10">
        <v>4</v>
      </c>
      <c r="G47" s="10">
        <v>17</v>
      </c>
      <c r="H47" s="12">
        <v>3</v>
      </c>
      <c r="I47" s="10">
        <v>35</v>
      </c>
      <c r="J47" s="10">
        <v>9</v>
      </c>
      <c r="K47" s="10">
        <v>10</v>
      </c>
      <c r="L47" s="10">
        <v>8</v>
      </c>
      <c r="M47" s="10">
        <v>4</v>
      </c>
      <c r="N47" s="10">
        <v>6</v>
      </c>
      <c r="O47" s="10">
        <v>15</v>
      </c>
      <c r="P47" s="34">
        <f t="shared" si="5"/>
        <v>135</v>
      </c>
      <c r="Q47" s="35">
        <f t="shared" si="1"/>
        <v>0.18218623481781376</v>
      </c>
      <c r="R47" s="1"/>
    </row>
    <row r="48" spans="1:18" ht="18.75" x14ac:dyDescent="0.3">
      <c r="A48" s="87">
        <v>3</v>
      </c>
      <c r="B48" s="4" t="s">
        <v>17</v>
      </c>
      <c r="C48" s="10">
        <v>0</v>
      </c>
      <c r="D48" s="10">
        <v>14</v>
      </c>
      <c r="E48" s="10">
        <v>7</v>
      </c>
      <c r="F48" s="10">
        <v>7</v>
      </c>
      <c r="G48" s="10">
        <v>17</v>
      </c>
      <c r="H48" s="12">
        <v>6</v>
      </c>
      <c r="I48" s="10">
        <v>34</v>
      </c>
      <c r="J48" s="10">
        <v>8</v>
      </c>
      <c r="K48" s="10">
        <v>11</v>
      </c>
      <c r="L48" s="10">
        <v>9</v>
      </c>
      <c r="M48" s="10">
        <v>4</v>
      </c>
      <c r="N48" s="10">
        <v>4</v>
      </c>
      <c r="O48" s="10">
        <v>17</v>
      </c>
      <c r="P48" s="34">
        <f t="shared" si="5"/>
        <v>138</v>
      </c>
      <c r="Q48" s="35">
        <f t="shared" si="1"/>
        <v>0.18623481781376519</v>
      </c>
      <c r="R48" s="1"/>
    </row>
    <row r="49" spans="1:18" ht="18.75" x14ac:dyDescent="0.3">
      <c r="A49" s="87">
        <v>4</v>
      </c>
      <c r="B49" s="4" t="s">
        <v>18</v>
      </c>
      <c r="C49" s="10">
        <v>2</v>
      </c>
      <c r="D49" s="10">
        <v>17</v>
      </c>
      <c r="E49" s="10">
        <v>9</v>
      </c>
      <c r="F49" s="10">
        <v>3</v>
      </c>
      <c r="G49" s="10">
        <v>18</v>
      </c>
      <c r="H49" s="12">
        <v>1</v>
      </c>
      <c r="I49" s="10">
        <v>37</v>
      </c>
      <c r="J49" s="10">
        <v>8</v>
      </c>
      <c r="K49" s="10">
        <v>8</v>
      </c>
      <c r="L49" s="10">
        <v>8</v>
      </c>
      <c r="M49" s="10">
        <v>4</v>
      </c>
      <c r="N49" s="10">
        <v>4</v>
      </c>
      <c r="O49" s="10">
        <v>18</v>
      </c>
      <c r="P49" s="34">
        <f t="shared" si="5"/>
        <v>137</v>
      </c>
      <c r="Q49" s="35">
        <f t="shared" si="1"/>
        <v>0.18488529014844804</v>
      </c>
      <c r="R49" s="1"/>
    </row>
    <row r="50" spans="1:18" ht="18.75" x14ac:dyDescent="0.3">
      <c r="A50" s="87">
        <v>5</v>
      </c>
      <c r="B50" s="4" t="s">
        <v>19</v>
      </c>
      <c r="C50" s="10">
        <v>3</v>
      </c>
      <c r="D50" s="10">
        <v>14</v>
      </c>
      <c r="E50" s="10">
        <v>21</v>
      </c>
      <c r="F50" s="10">
        <v>14</v>
      </c>
      <c r="G50" s="10">
        <v>24</v>
      </c>
      <c r="H50" s="12">
        <v>19</v>
      </c>
      <c r="I50" s="10">
        <v>45</v>
      </c>
      <c r="J50" s="10">
        <v>9</v>
      </c>
      <c r="K50" s="10">
        <v>13</v>
      </c>
      <c r="L50" s="10">
        <v>16</v>
      </c>
      <c r="M50" s="10">
        <v>4</v>
      </c>
      <c r="N50" s="10">
        <v>5</v>
      </c>
      <c r="O50" s="10">
        <v>25</v>
      </c>
      <c r="P50" s="34">
        <f t="shared" si="5"/>
        <v>212</v>
      </c>
      <c r="Q50" s="35">
        <f t="shared" si="1"/>
        <v>0.28609986504723345</v>
      </c>
      <c r="R50" s="1"/>
    </row>
    <row r="51" spans="1:18" ht="18.75" x14ac:dyDescent="0.3">
      <c r="A51" s="87">
        <v>6</v>
      </c>
      <c r="B51" s="4" t="s">
        <v>20</v>
      </c>
      <c r="C51" s="10">
        <v>3</v>
      </c>
      <c r="D51" s="10">
        <v>8</v>
      </c>
      <c r="E51" s="10">
        <v>7</v>
      </c>
      <c r="F51" s="10">
        <v>12</v>
      </c>
      <c r="G51" s="10">
        <v>14</v>
      </c>
      <c r="H51" s="12">
        <v>7</v>
      </c>
      <c r="I51" s="10">
        <v>23</v>
      </c>
      <c r="J51" s="10">
        <v>7</v>
      </c>
      <c r="K51" s="10">
        <v>10</v>
      </c>
      <c r="L51" s="10">
        <v>5</v>
      </c>
      <c r="M51" s="10">
        <v>1</v>
      </c>
      <c r="N51" s="10">
        <v>8</v>
      </c>
      <c r="O51" s="10">
        <v>14</v>
      </c>
      <c r="P51" s="34">
        <f t="shared" si="5"/>
        <v>119</v>
      </c>
      <c r="Q51" s="35">
        <f t="shared" si="1"/>
        <v>0.16059379217273953</v>
      </c>
      <c r="R51" s="1"/>
    </row>
    <row r="52" spans="1:18" ht="18.75" x14ac:dyDescent="0.3">
      <c r="A52" s="87">
        <v>7</v>
      </c>
      <c r="B52" s="4" t="s">
        <v>21</v>
      </c>
      <c r="C52" s="10">
        <v>3</v>
      </c>
      <c r="D52" s="10">
        <v>18</v>
      </c>
      <c r="E52" s="10">
        <v>9</v>
      </c>
      <c r="F52" s="10">
        <v>10</v>
      </c>
      <c r="G52" s="10">
        <v>33</v>
      </c>
      <c r="H52" s="12">
        <v>17</v>
      </c>
      <c r="I52" s="10">
        <v>51</v>
      </c>
      <c r="J52" s="10">
        <v>10</v>
      </c>
      <c r="K52" s="10">
        <v>11</v>
      </c>
      <c r="L52" s="10">
        <v>8</v>
      </c>
      <c r="M52" s="10">
        <v>5</v>
      </c>
      <c r="N52" s="10">
        <v>7</v>
      </c>
      <c r="O52" s="10">
        <v>21</v>
      </c>
      <c r="P52" s="34">
        <f t="shared" si="5"/>
        <v>203</v>
      </c>
      <c r="Q52" s="35">
        <f t="shared" si="1"/>
        <v>0.27395411605937919</v>
      </c>
      <c r="R52" s="1"/>
    </row>
    <row r="53" spans="1:18" ht="18.75" x14ac:dyDescent="0.3">
      <c r="A53" s="87">
        <v>8</v>
      </c>
      <c r="B53" s="4" t="s">
        <v>5</v>
      </c>
      <c r="C53" s="10">
        <v>1</v>
      </c>
      <c r="D53" s="10">
        <v>4</v>
      </c>
      <c r="E53" s="10">
        <v>3</v>
      </c>
      <c r="F53" s="10">
        <v>3</v>
      </c>
      <c r="G53" s="10">
        <v>1</v>
      </c>
      <c r="H53" s="12"/>
      <c r="I53" s="10"/>
      <c r="J53" s="10"/>
      <c r="K53" s="10"/>
      <c r="L53" s="10"/>
      <c r="M53" s="10"/>
      <c r="N53" s="10"/>
      <c r="O53" s="10"/>
      <c r="P53" s="34">
        <f t="shared" si="5"/>
        <v>12</v>
      </c>
      <c r="Q53" s="35">
        <f t="shared" si="1"/>
        <v>1.6194331983805668E-2</v>
      </c>
      <c r="R53" s="1"/>
    </row>
    <row r="54" spans="1:18" ht="18.75" x14ac:dyDescent="0.3">
      <c r="A54" s="87">
        <v>9</v>
      </c>
      <c r="B54" s="4" t="s">
        <v>33</v>
      </c>
      <c r="C54" s="9"/>
      <c r="D54" s="9"/>
      <c r="E54" s="9"/>
      <c r="F54" s="9"/>
      <c r="G54" s="9"/>
      <c r="H54" s="12">
        <v>19</v>
      </c>
      <c r="I54" s="10">
        <v>37</v>
      </c>
      <c r="J54" s="78">
        <v>5</v>
      </c>
      <c r="K54" s="78">
        <v>10</v>
      </c>
      <c r="L54" s="78">
        <v>8</v>
      </c>
      <c r="M54" s="78">
        <v>6</v>
      </c>
      <c r="N54" s="78">
        <v>10</v>
      </c>
      <c r="O54" s="78">
        <v>17</v>
      </c>
      <c r="P54" s="79">
        <f t="shared" si="5"/>
        <v>112</v>
      </c>
      <c r="Q54" s="80">
        <f t="shared" si="1"/>
        <v>0.15114709851551958</v>
      </c>
    </row>
    <row r="55" spans="1:18" x14ac:dyDescent="0.25">
      <c r="P55" s="67"/>
      <c r="Q55" s="63"/>
    </row>
    <row r="56" spans="1:18" ht="32.25" customHeight="1" x14ac:dyDescent="0.25">
      <c r="A56" s="127" t="s">
        <v>166</v>
      </c>
      <c r="B56" s="127"/>
      <c r="C56" s="127"/>
      <c r="D56" s="127"/>
      <c r="E56" s="127"/>
      <c r="F56" s="127"/>
      <c r="G56" s="127"/>
      <c r="H56" s="127"/>
      <c r="I56" s="127"/>
      <c r="J56" s="13"/>
      <c r="K56" s="13"/>
      <c r="L56" s="13"/>
      <c r="M56" s="13"/>
      <c r="N56" s="13"/>
      <c r="O56" s="13"/>
      <c r="P56" s="67"/>
      <c r="Q56" s="63"/>
    </row>
    <row r="57" spans="1:18" x14ac:dyDescent="0.25">
      <c r="P57" s="67"/>
      <c r="Q57" s="63"/>
    </row>
    <row r="58" spans="1:18" ht="45" customHeight="1" x14ac:dyDescent="0.25">
      <c r="A58" s="125"/>
      <c r="B58" s="125"/>
      <c r="C58" s="141" t="s">
        <v>54</v>
      </c>
      <c r="D58" s="141"/>
      <c r="E58" s="141"/>
      <c r="F58" s="141"/>
      <c r="G58" s="141"/>
      <c r="H58" s="140" t="s">
        <v>161</v>
      </c>
      <c r="I58" s="141" t="s">
        <v>51</v>
      </c>
      <c r="J58" s="48"/>
      <c r="K58" s="48"/>
      <c r="L58" s="48"/>
      <c r="M58" s="48"/>
      <c r="N58" s="48"/>
      <c r="O58" s="48"/>
      <c r="P58" s="67"/>
      <c r="Q58" s="63"/>
    </row>
    <row r="59" spans="1:18" x14ac:dyDescent="0.25">
      <c r="A59" s="141" t="s">
        <v>52</v>
      </c>
      <c r="B59" s="141" t="s">
        <v>45</v>
      </c>
      <c r="C59" s="105" t="s">
        <v>28</v>
      </c>
      <c r="D59" s="105" t="s">
        <v>162</v>
      </c>
      <c r="E59" s="105" t="s">
        <v>163</v>
      </c>
      <c r="F59" s="105" t="s">
        <v>164</v>
      </c>
      <c r="G59" s="104" t="s">
        <v>34</v>
      </c>
      <c r="H59" s="140"/>
      <c r="I59" s="141"/>
      <c r="J59" s="49"/>
      <c r="K59" s="49"/>
      <c r="L59" s="49"/>
      <c r="M59" s="49"/>
      <c r="N59" s="49"/>
      <c r="O59" s="49"/>
      <c r="P59" s="67"/>
      <c r="Q59" s="63"/>
    </row>
    <row r="60" spans="1:18" x14ac:dyDescent="0.25">
      <c r="A60" s="141"/>
      <c r="B60" s="141"/>
      <c r="C60" s="104" t="s">
        <v>50</v>
      </c>
      <c r="D60" s="104" t="s">
        <v>50</v>
      </c>
      <c r="E60" s="104" t="s">
        <v>50</v>
      </c>
      <c r="F60" s="104" t="s">
        <v>50</v>
      </c>
      <c r="G60" s="104" t="s">
        <v>50</v>
      </c>
      <c r="H60" s="140"/>
      <c r="I60" s="141"/>
      <c r="P60" s="67"/>
      <c r="Q60" s="63"/>
    </row>
    <row r="61" spans="1:18" ht="15" customHeight="1" x14ac:dyDescent="0.25">
      <c r="A61" s="141" t="s">
        <v>43</v>
      </c>
      <c r="B61" s="141"/>
      <c r="C61" s="141"/>
      <c r="D61" s="141"/>
      <c r="E61" s="141"/>
      <c r="F61" s="141"/>
      <c r="G61" s="141"/>
      <c r="H61" s="141"/>
      <c r="I61" s="141"/>
      <c r="J61" s="48"/>
      <c r="K61" s="48"/>
      <c r="L61" s="48"/>
      <c r="M61" s="48"/>
      <c r="N61" s="48"/>
      <c r="O61" s="48"/>
      <c r="P61" s="67"/>
      <c r="Q61" s="63"/>
    </row>
    <row r="62" spans="1:18" x14ac:dyDescent="0.25">
      <c r="A62" s="125"/>
      <c r="B62" s="125"/>
      <c r="C62" s="104">
        <v>41</v>
      </c>
      <c r="D62" s="104">
        <v>38</v>
      </c>
      <c r="E62" s="104">
        <v>51</v>
      </c>
      <c r="F62" s="104">
        <v>42</v>
      </c>
      <c r="G62" s="104">
        <v>83</v>
      </c>
      <c r="H62" s="11">
        <f>SUM(C62:G62)</f>
        <v>255</v>
      </c>
      <c r="I62" s="106">
        <f>H62/551</f>
        <v>0.4627949183303085</v>
      </c>
      <c r="P62" s="67"/>
      <c r="Q62" s="63"/>
    </row>
    <row r="63" spans="1:18" ht="15" customHeight="1" x14ac:dyDescent="0.25">
      <c r="A63" s="154" t="s">
        <v>46</v>
      </c>
      <c r="B63" s="154"/>
      <c r="C63" s="154"/>
      <c r="D63" s="154"/>
      <c r="E63" s="154"/>
      <c r="F63" s="154"/>
      <c r="G63" s="154"/>
      <c r="H63" s="154"/>
      <c r="I63" s="154"/>
      <c r="J63" s="48"/>
      <c r="K63" s="48"/>
      <c r="L63" s="48"/>
      <c r="M63" s="48"/>
      <c r="N63" s="48"/>
      <c r="O63" s="48"/>
      <c r="P63" s="67"/>
      <c r="Q63" s="63"/>
    </row>
    <row r="64" spans="1:18" ht="30" x14ac:dyDescent="0.25">
      <c r="A64" s="103">
        <v>1</v>
      </c>
      <c r="B64" s="4" t="s">
        <v>1</v>
      </c>
      <c r="C64" s="37">
        <v>6</v>
      </c>
      <c r="D64" s="110">
        <v>1</v>
      </c>
      <c r="E64" s="37">
        <v>7</v>
      </c>
      <c r="F64" s="37">
        <v>2</v>
      </c>
      <c r="G64" s="12">
        <v>0</v>
      </c>
      <c r="H64" s="11">
        <f>SUM(C64:G64)</f>
        <v>16</v>
      </c>
      <c r="I64" s="106">
        <f>H64/255</f>
        <v>6.2745098039215685E-2</v>
      </c>
      <c r="J64" s="66"/>
      <c r="K64" s="66"/>
      <c r="M64" s="47"/>
      <c r="N64" s="47"/>
      <c r="O64" s="47"/>
      <c r="P64" s="67"/>
      <c r="Q64" s="63"/>
    </row>
    <row r="65" spans="1:17" x14ac:dyDescent="0.25">
      <c r="A65" s="103">
        <v>2</v>
      </c>
      <c r="B65" s="4" t="s">
        <v>2</v>
      </c>
      <c r="C65" s="37">
        <v>8</v>
      </c>
      <c r="D65" s="110">
        <v>8</v>
      </c>
      <c r="E65" s="37">
        <v>10</v>
      </c>
      <c r="F65" s="37">
        <v>11</v>
      </c>
      <c r="G65" s="12">
        <v>16</v>
      </c>
      <c r="H65" s="11">
        <f t="shared" ref="H65:H72" si="6">SUM(C65:G65)</f>
        <v>53</v>
      </c>
      <c r="I65" s="106">
        <f t="shared" ref="I65:I72" si="7">H65/255</f>
        <v>0.20784313725490197</v>
      </c>
      <c r="J65" s="66"/>
      <c r="K65" s="66"/>
      <c r="M65" s="47"/>
      <c r="N65" s="47"/>
      <c r="O65" s="47"/>
      <c r="P65" s="67"/>
      <c r="Q65" s="63"/>
    </row>
    <row r="66" spans="1:17" ht="30" x14ac:dyDescent="0.25">
      <c r="A66" s="103">
        <v>3</v>
      </c>
      <c r="B66" s="4" t="s">
        <v>3</v>
      </c>
      <c r="C66" s="37">
        <v>15</v>
      </c>
      <c r="D66" s="110">
        <v>12</v>
      </c>
      <c r="E66" s="37">
        <v>11</v>
      </c>
      <c r="F66" s="37">
        <v>11</v>
      </c>
      <c r="G66" s="12">
        <v>21</v>
      </c>
      <c r="H66" s="11">
        <f t="shared" si="6"/>
        <v>70</v>
      </c>
      <c r="I66" s="106">
        <f t="shared" si="7"/>
        <v>0.27450980392156865</v>
      </c>
      <c r="J66" s="66"/>
      <c r="K66" s="66"/>
      <c r="M66" s="47"/>
      <c r="N66" s="47"/>
      <c r="O66" s="47"/>
      <c r="P66" s="67"/>
      <c r="Q66" s="63"/>
    </row>
    <row r="67" spans="1:17" ht="17.25" customHeight="1" x14ac:dyDescent="0.25">
      <c r="A67" s="103">
        <v>4</v>
      </c>
      <c r="B67" s="4" t="s">
        <v>4</v>
      </c>
      <c r="C67" s="37">
        <v>12</v>
      </c>
      <c r="D67" s="110">
        <v>12</v>
      </c>
      <c r="E67" s="37">
        <v>12</v>
      </c>
      <c r="F67" s="37">
        <v>10</v>
      </c>
      <c r="G67" s="12">
        <v>24</v>
      </c>
      <c r="H67" s="11">
        <f t="shared" si="6"/>
        <v>70</v>
      </c>
      <c r="I67" s="106">
        <f t="shared" si="7"/>
        <v>0.27450980392156865</v>
      </c>
      <c r="J67" s="66"/>
      <c r="K67" s="66"/>
      <c r="M67" s="47"/>
      <c r="N67" s="47"/>
      <c r="O67" s="47"/>
      <c r="P67" s="67"/>
      <c r="Q67" s="63"/>
    </row>
    <row r="68" spans="1:17" x14ac:dyDescent="0.25">
      <c r="A68" s="103">
        <v>5</v>
      </c>
      <c r="B68" s="6" t="s">
        <v>5</v>
      </c>
      <c r="C68" s="12">
        <v>3</v>
      </c>
      <c r="D68" s="11"/>
      <c r="E68" s="12">
        <v>7</v>
      </c>
      <c r="F68" s="12">
        <v>5</v>
      </c>
      <c r="G68" s="12"/>
      <c r="H68" s="11">
        <f t="shared" si="6"/>
        <v>15</v>
      </c>
      <c r="I68" s="106">
        <f t="shared" si="7"/>
        <v>5.8823529411764705E-2</v>
      </c>
      <c r="J68" s="66"/>
      <c r="K68" s="66"/>
      <c r="M68" s="50"/>
      <c r="N68" s="50"/>
      <c r="O68" s="50"/>
      <c r="P68" s="67"/>
      <c r="Q68" s="63"/>
    </row>
    <row r="69" spans="1:17" x14ac:dyDescent="0.25">
      <c r="A69" s="103">
        <v>6</v>
      </c>
      <c r="B69" s="6" t="s">
        <v>6</v>
      </c>
      <c r="C69" s="12"/>
      <c r="D69" s="11"/>
      <c r="E69" s="12"/>
      <c r="F69" s="12"/>
      <c r="G69" s="12"/>
      <c r="H69" s="11">
        <f t="shared" si="6"/>
        <v>0</v>
      </c>
      <c r="I69" s="106">
        <f t="shared" si="7"/>
        <v>0</v>
      </c>
      <c r="J69" s="66"/>
      <c r="K69" s="66"/>
      <c r="M69" s="50"/>
      <c r="N69" s="50"/>
      <c r="O69" s="50"/>
      <c r="P69" s="67"/>
      <c r="Q69" s="63"/>
    </row>
    <row r="70" spans="1:17" x14ac:dyDescent="0.25">
      <c r="A70" s="103">
        <v>7</v>
      </c>
      <c r="B70" s="4" t="s">
        <v>23</v>
      </c>
      <c r="C70" s="37"/>
      <c r="D70" s="110"/>
      <c r="E70" s="104"/>
      <c r="F70" s="37"/>
      <c r="G70" s="12"/>
      <c r="H70" s="11">
        <f t="shared" si="6"/>
        <v>0</v>
      </c>
      <c r="I70" s="106">
        <f t="shared" si="7"/>
        <v>0</v>
      </c>
      <c r="J70" s="66"/>
      <c r="K70" s="66"/>
      <c r="M70" s="47"/>
      <c r="N70" s="47"/>
      <c r="O70" s="47"/>
      <c r="P70" s="67"/>
      <c r="Q70" s="63"/>
    </row>
    <row r="71" spans="1:17" x14ac:dyDescent="0.25">
      <c r="A71" s="103">
        <v>8</v>
      </c>
      <c r="B71" s="4" t="s">
        <v>25</v>
      </c>
      <c r="C71" s="37"/>
      <c r="D71" s="110"/>
      <c r="E71" s="104"/>
      <c r="F71" s="104"/>
      <c r="G71" s="12"/>
      <c r="H71" s="11">
        <f t="shared" si="6"/>
        <v>0</v>
      </c>
      <c r="I71" s="106">
        <f t="shared" si="7"/>
        <v>0</v>
      </c>
      <c r="J71" s="66"/>
      <c r="K71" s="66"/>
      <c r="M71" s="47"/>
      <c r="N71" s="47"/>
      <c r="O71" s="47"/>
      <c r="P71" s="67"/>
      <c r="Q71" s="63"/>
    </row>
    <row r="72" spans="1:17" x14ac:dyDescent="0.25">
      <c r="A72" s="103">
        <v>9</v>
      </c>
      <c r="B72" s="4" t="s">
        <v>33</v>
      </c>
      <c r="C72" s="37"/>
      <c r="D72" s="104"/>
      <c r="E72" s="110"/>
      <c r="F72" s="104"/>
      <c r="G72" s="12">
        <v>23</v>
      </c>
      <c r="H72" s="11">
        <f t="shared" si="6"/>
        <v>23</v>
      </c>
      <c r="I72" s="106">
        <f t="shared" si="7"/>
        <v>9.0196078431372548E-2</v>
      </c>
      <c r="J72" s="66"/>
      <c r="K72" s="66"/>
      <c r="M72" s="47"/>
      <c r="N72" s="47"/>
      <c r="O72" s="47"/>
      <c r="P72" s="67"/>
      <c r="Q72" s="63"/>
    </row>
    <row r="73" spans="1:17" ht="33" customHeight="1" x14ac:dyDescent="0.25">
      <c r="A73" s="154" t="s">
        <v>47</v>
      </c>
      <c r="B73" s="154"/>
      <c r="C73" s="154"/>
      <c r="D73" s="154"/>
      <c r="E73" s="154"/>
      <c r="F73" s="154"/>
      <c r="G73" s="154"/>
      <c r="H73" s="154"/>
      <c r="I73" s="154"/>
      <c r="J73" s="48"/>
      <c r="K73" s="48"/>
      <c r="L73" s="48"/>
      <c r="M73" s="48"/>
      <c r="N73" s="48"/>
      <c r="O73" s="48"/>
      <c r="P73" s="67"/>
      <c r="Q73" s="63"/>
    </row>
    <row r="74" spans="1:17" x14ac:dyDescent="0.25">
      <c r="A74" s="103">
        <v>1</v>
      </c>
      <c r="B74" s="4" t="s">
        <v>7</v>
      </c>
      <c r="C74" s="37">
        <v>9</v>
      </c>
      <c r="D74" s="110">
        <v>0</v>
      </c>
      <c r="E74" s="37">
        <v>12</v>
      </c>
      <c r="F74" s="37">
        <v>7</v>
      </c>
      <c r="G74" s="12">
        <v>8</v>
      </c>
      <c r="H74" s="11">
        <f>SUM(C74:G74)</f>
        <v>36</v>
      </c>
      <c r="I74" s="106">
        <f>H74/255</f>
        <v>0.14117647058823529</v>
      </c>
      <c r="J74" s="66"/>
      <c r="K74" s="66"/>
      <c r="L74" s="51"/>
      <c r="M74" s="51"/>
      <c r="N74" s="51"/>
      <c r="O74" s="51"/>
      <c r="P74" s="67"/>
      <c r="Q74" s="63"/>
    </row>
    <row r="75" spans="1:17" x14ac:dyDescent="0.25">
      <c r="A75" s="103">
        <v>2</v>
      </c>
      <c r="B75" s="4" t="s">
        <v>8</v>
      </c>
      <c r="C75" s="37">
        <v>15</v>
      </c>
      <c r="D75" s="110">
        <v>14</v>
      </c>
      <c r="E75" s="37">
        <v>17</v>
      </c>
      <c r="F75" s="37">
        <v>12</v>
      </c>
      <c r="G75" s="12">
        <v>16</v>
      </c>
      <c r="H75" s="11">
        <f t="shared" ref="H75:H79" si="8">SUM(C75:G75)</f>
        <v>74</v>
      </c>
      <c r="I75" s="106">
        <f t="shared" ref="I75:I79" si="9">H75/255</f>
        <v>0.29019607843137257</v>
      </c>
      <c r="J75" s="66"/>
      <c r="K75" s="66"/>
      <c r="L75" s="51"/>
      <c r="M75" s="51"/>
      <c r="N75" s="51"/>
      <c r="O75" s="51"/>
      <c r="P75" s="67"/>
      <c r="Q75" s="63"/>
    </row>
    <row r="76" spans="1:17" ht="30" x14ac:dyDescent="0.25">
      <c r="A76" s="103">
        <v>3</v>
      </c>
      <c r="B76" s="4" t="s">
        <v>9</v>
      </c>
      <c r="C76" s="37">
        <v>14</v>
      </c>
      <c r="D76" s="110">
        <v>14</v>
      </c>
      <c r="E76" s="37">
        <v>16</v>
      </c>
      <c r="F76" s="37">
        <v>1</v>
      </c>
      <c r="G76" s="12">
        <v>39</v>
      </c>
      <c r="H76" s="11">
        <f t="shared" si="8"/>
        <v>84</v>
      </c>
      <c r="I76" s="106">
        <f t="shared" si="9"/>
        <v>0.32941176470588235</v>
      </c>
      <c r="J76" s="66"/>
      <c r="K76" s="66"/>
      <c r="L76" s="51"/>
      <c r="M76" s="51"/>
      <c r="N76" s="51"/>
      <c r="O76" s="51"/>
      <c r="P76" s="67"/>
      <c r="Q76" s="63"/>
    </row>
    <row r="77" spans="1:17" x14ac:dyDescent="0.25">
      <c r="A77" s="103">
        <v>4</v>
      </c>
      <c r="B77" s="4" t="s">
        <v>10</v>
      </c>
      <c r="C77" s="37">
        <v>8</v>
      </c>
      <c r="D77" s="110">
        <v>4</v>
      </c>
      <c r="E77" s="37">
        <v>2</v>
      </c>
      <c r="F77" s="37">
        <v>2</v>
      </c>
      <c r="G77" s="12">
        <v>9</v>
      </c>
      <c r="H77" s="11">
        <f t="shared" si="8"/>
        <v>25</v>
      </c>
      <c r="I77" s="106">
        <f t="shared" si="9"/>
        <v>9.8039215686274508E-2</v>
      </c>
      <c r="J77" s="66"/>
      <c r="K77" s="66"/>
      <c r="L77" s="51"/>
      <c r="M77" s="51"/>
      <c r="N77" s="51"/>
      <c r="O77" s="51"/>
      <c r="P77" s="67"/>
      <c r="Q77" s="63"/>
    </row>
    <row r="78" spans="1:17" x14ac:dyDescent="0.25">
      <c r="A78" s="103">
        <v>5</v>
      </c>
      <c r="B78" s="4" t="s">
        <v>5</v>
      </c>
      <c r="C78" s="104">
        <v>3</v>
      </c>
      <c r="D78" s="110"/>
      <c r="E78" s="104"/>
      <c r="F78" s="104"/>
      <c r="G78" s="11"/>
      <c r="H78" s="11">
        <f t="shared" si="8"/>
        <v>3</v>
      </c>
      <c r="I78" s="106">
        <f t="shared" si="9"/>
        <v>1.1764705882352941E-2</v>
      </c>
      <c r="J78" s="66"/>
      <c r="K78" s="66"/>
      <c r="L78" s="51"/>
      <c r="M78" s="51"/>
      <c r="N78" s="51"/>
      <c r="O78" s="51"/>
      <c r="P78" s="67"/>
      <c r="Q78" s="63"/>
    </row>
    <row r="79" spans="1:17" x14ac:dyDescent="0.25">
      <c r="A79" s="103">
        <v>6</v>
      </c>
      <c r="B79" s="4" t="s">
        <v>33</v>
      </c>
      <c r="C79" s="37"/>
      <c r="D79" s="110">
        <v>7</v>
      </c>
      <c r="E79" s="37">
        <v>9</v>
      </c>
      <c r="F79" s="37">
        <v>9</v>
      </c>
      <c r="G79" s="12">
        <v>13</v>
      </c>
      <c r="H79" s="11">
        <f t="shared" si="8"/>
        <v>38</v>
      </c>
      <c r="I79" s="106">
        <f t="shared" si="9"/>
        <v>0.14901960784313725</v>
      </c>
      <c r="J79" s="66"/>
      <c r="K79" s="66"/>
      <c r="L79" s="51"/>
      <c r="M79" s="51"/>
      <c r="N79" s="51"/>
      <c r="O79" s="51"/>
      <c r="P79" s="67"/>
      <c r="Q79" s="63"/>
    </row>
    <row r="80" spans="1:17" ht="27.75" customHeight="1" x14ac:dyDescent="0.25">
      <c r="A80" s="154" t="s">
        <v>172</v>
      </c>
      <c r="B80" s="154"/>
      <c r="C80" s="154"/>
      <c r="D80" s="154"/>
      <c r="E80" s="154"/>
      <c r="F80" s="154"/>
      <c r="G80" s="154"/>
      <c r="H80" s="154"/>
      <c r="I80" s="154"/>
      <c r="J80" s="48"/>
      <c r="K80" s="48"/>
      <c r="L80" s="48"/>
      <c r="M80" s="48"/>
      <c r="N80" s="48"/>
      <c r="O80" s="48"/>
      <c r="P80" s="67"/>
      <c r="Q80" s="63"/>
    </row>
    <row r="81" spans="1:17" ht="30" x14ac:dyDescent="0.25">
      <c r="A81" s="103">
        <v>1</v>
      </c>
      <c r="B81" s="4" t="s">
        <v>11</v>
      </c>
      <c r="C81" s="37">
        <v>9</v>
      </c>
      <c r="D81" s="110">
        <v>6</v>
      </c>
      <c r="E81" s="37">
        <v>11</v>
      </c>
      <c r="F81" s="37">
        <v>7</v>
      </c>
      <c r="G81" s="12">
        <v>7</v>
      </c>
      <c r="H81" s="11">
        <f>SUM(C81:G81)</f>
        <v>40</v>
      </c>
      <c r="I81" s="106">
        <f>H81/255</f>
        <v>0.15686274509803921</v>
      </c>
      <c r="J81" s="66"/>
      <c r="K81" s="66"/>
      <c r="M81" s="47"/>
      <c r="N81" s="47"/>
      <c r="O81" s="47"/>
      <c r="P81" s="67"/>
      <c r="Q81" s="63"/>
    </row>
    <row r="82" spans="1:17" ht="30" x14ac:dyDescent="0.25">
      <c r="A82" s="103">
        <v>2</v>
      </c>
      <c r="B82" s="4" t="s">
        <v>44</v>
      </c>
      <c r="C82" s="37">
        <v>29</v>
      </c>
      <c r="D82" s="110">
        <v>24</v>
      </c>
      <c r="E82" s="37">
        <v>29</v>
      </c>
      <c r="F82" s="37">
        <v>28</v>
      </c>
      <c r="G82" s="12">
        <v>41</v>
      </c>
      <c r="H82" s="11">
        <f t="shared" ref="H82:H91" si="10">SUM(C82:G82)</f>
        <v>151</v>
      </c>
      <c r="I82" s="106">
        <f t="shared" ref="I82:I91" si="11">H82/255</f>
        <v>0.59215686274509804</v>
      </c>
      <c r="J82" s="66"/>
      <c r="K82" s="66"/>
      <c r="M82" s="47"/>
      <c r="N82" s="47"/>
      <c r="O82" s="47"/>
      <c r="P82" s="67"/>
      <c r="Q82" s="63"/>
    </row>
    <row r="83" spans="1:17" x14ac:dyDescent="0.25">
      <c r="A83" s="103">
        <v>3</v>
      </c>
      <c r="B83" s="4" t="s">
        <v>5</v>
      </c>
      <c r="C83" s="37">
        <v>3</v>
      </c>
      <c r="D83" s="110">
        <v>2</v>
      </c>
      <c r="E83" s="37">
        <v>3</v>
      </c>
      <c r="F83" s="37">
        <v>3</v>
      </c>
      <c r="G83" s="12"/>
      <c r="H83" s="11">
        <f t="shared" si="10"/>
        <v>11</v>
      </c>
      <c r="I83" s="106">
        <f t="shared" si="11"/>
        <v>4.3137254901960784E-2</v>
      </c>
      <c r="J83" s="66"/>
      <c r="K83" s="66"/>
      <c r="L83" s="51"/>
      <c r="M83" s="51"/>
      <c r="N83" s="51"/>
      <c r="O83" s="51"/>
      <c r="P83" s="67"/>
      <c r="Q83" s="63"/>
    </row>
    <row r="84" spans="1:17" x14ac:dyDescent="0.25">
      <c r="A84" s="103">
        <v>4</v>
      </c>
      <c r="B84" s="4" t="s">
        <v>23</v>
      </c>
      <c r="C84" s="37"/>
      <c r="D84" s="110"/>
      <c r="E84" s="37"/>
      <c r="F84" s="37"/>
      <c r="G84" s="12"/>
      <c r="H84" s="11">
        <f t="shared" si="10"/>
        <v>0</v>
      </c>
      <c r="I84" s="106">
        <f t="shared" si="11"/>
        <v>0</v>
      </c>
      <c r="J84" s="66"/>
      <c r="K84" s="66"/>
      <c r="L84" s="51"/>
      <c r="M84" s="51"/>
      <c r="N84" s="51"/>
      <c r="O84" s="51"/>
      <c r="P84" s="67"/>
      <c r="Q84" s="63"/>
    </row>
    <row r="85" spans="1:17" x14ac:dyDescent="0.25">
      <c r="A85" s="103">
        <v>5</v>
      </c>
      <c r="B85" s="4" t="s">
        <v>24</v>
      </c>
      <c r="C85" s="37"/>
      <c r="D85" s="110"/>
      <c r="E85" s="37"/>
      <c r="F85" s="37"/>
      <c r="G85" s="12"/>
      <c r="H85" s="11">
        <f t="shared" si="10"/>
        <v>0</v>
      </c>
      <c r="I85" s="106">
        <f t="shared" si="11"/>
        <v>0</v>
      </c>
      <c r="J85" s="66"/>
      <c r="K85" s="66"/>
      <c r="L85" s="51"/>
      <c r="M85" s="51"/>
      <c r="N85" s="51"/>
      <c r="O85" s="51"/>
      <c r="P85" s="67"/>
      <c r="Q85" s="63"/>
    </row>
    <row r="86" spans="1:17" x14ac:dyDescent="0.25">
      <c r="A86" s="103">
        <v>6</v>
      </c>
      <c r="B86" s="4" t="s">
        <v>26</v>
      </c>
      <c r="C86" s="37"/>
      <c r="D86" s="110"/>
      <c r="E86" s="37"/>
      <c r="F86" s="37"/>
      <c r="G86" s="12"/>
      <c r="H86" s="11">
        <f t="shared" si="10"/>
        <v>0</v>
      </c>
      <c r="I86" s="106">
        <f t="shared" si="11"/>
        <v>0</v>
      </c>
      <c r="J86" s="66"/>
      <c r="K86" s="66"/>
      <c r="L86" s="51"/>
      <c r="M86" s="51"/>
      <c r="N86" s="51"/>
      <c r="O86" s="51"/>
      <c r="P86" s="67"/>
      <c r="Q86" s="63"/>
    </row>
    <row r="87" spans="1:17" x14ac:dyDescent="0.25">
      <c r="A87" s="103">
        <v>7</v>
      </c>
      <c r="B87" s="4" t="s">
        <v>27</v>
      </c>
      <c r="C87" s="37"/>
      <c r="D87" s="110"/>
      <c r="E87" s="37"/>
      <c r="F87" s="37"/>
      <c r="G87" s="12"/>
      <c r="H87" s="11">
        <f t="shared" si="10"/>
        <v>0</v>
      </c>
      <c r="I87" s="106">
        <f t="shared" si="11"/>
        <v>0</v>
      </c>
      <c r="J87" s="66"/>
      <c r="K87" s="66"/>
      <c r="L87" s="51"/>
      <c r="M87" s="51"/>
      <c r="N87" s="51"/>
      <c r="O87" s="51"/>
      <c r="P87" s="67"/>
      <c r="Q87" s="63"/>
    </row>
    <row r="88" spans="1:17" x14ac:dyDescent="0.25">
      <c r="A88" s="103">
        <v>8</v>
      </c>
      <c r="B88" s="4" t="s">
        <v>30</v>
      </c>
      <c r="C88" s="37">
        <v>1</v>
      </c>
      <c r="D88" s="110"/>
      <c r="E88" s="37"/>
      <c r="F88" s="37"/>
      <c r="G88" s="12"/>
      <c r="H88" s="11">
        <f t="shared" si="10"/>
        <v>1</v>
      </c>
      <c r="I88" s="106">
        <f t="shared" si="11"/>
        <v>3.9215686274509803E-3</v>
      </c>
      <c r="J88" s="66"/>
      <c r="K88" s="66"/>
      <c r="L88" s="51"/>
      <c r="M88" s="51"/>
      <c r="N88" s="51"/>
      <c r="O88" s="51"/>
      <c r="P88" s="67"/>
      <c r="Q88" s="63"/>
    </row>
    <row r="89" spans="1:17" x14ac:dyDescent="0.25">
      <c r="A89" s="103">
        <v>9</v>
      </c>
      <c r="B89" s="4" t="s">
        <v>32</v>
      </c>
      <c r="C89" s="37"/>
      <c r="D89" s="110"/>
      <c r="E89" s="37"/>
      <c r="F89" s="37"/>
      <c r="G89" s="12"/>
      <c r="H89" s="11">
        <f t="shared" si="10"/>
        <v>0</v>
      </c>
      <c r="I89" s="106">
        <f>H89/255</f>
        <v>0</v>
      </c>
      <c r="J89" s="66"/>
      <c r="K89" s="66"/>
      <c r="L89" s="51"/>
      <c r="M89" s="51"/>
      <c r="N89" s="51"/>
      <c r="O89" s="51"/>
      <c r="P89" s="67"/>
      <c r="Q89" s="63"/>
    </row>
    <row r="90" spans="1:17" x14ac:dyDescent="0.25">
      <c r="A90" s="103">
        <v>10</v>
      </c>
      <c r="B90" s="4" t="s">
        <v>33</v>
      </c>
      <c r="C90" s="37"/>
      <c r="D90" s="110"/>
      <c r="E90" s="37"/>
      <c r="F90" s="37"/>
      <c r="G90" s="12">
        <v>35</v>
      </c>
      <c r="H90" s="11">
        <f t="shared" si="10"/>
        <v>35</v>
      </c>
      <c r="I90" s="106">
        <f t="shared" si="11"/>
        <v>0.13725490196078433</v>
      </c>
      <c r="J90" s="66"/>
      <c r="K90" s="66"/>
      <c r="L90" s="51"/>
      <c r="M90" s="51"/>
      <c r="N90" s="51"/>
      <c r="O90" s="51"/>
      <c r="P90" s="67"/>
      <c r="Q90" s="63"/>
    </row>
    <row r="91" spans="1:17" ht="30" x14ac:dyDescent="0.25">
      <c r="A91" s="103">
        <v>11</v>
      </c>
      <c r="B91" s="4" t="s">
        <v>38</v>
      </c>
      <c r="C91" s="37"/>
      <c r="D91" s="110"/>
      <c r="E91" s="37"/>
      <c r="F91" s="37">
        <v>1</v>
      </c>
      <c r="G91" s="12"/>
      <c r="H91" s="11">
        <f t="shared" si="10"/>
        <v>1</v>
      </c>
      <c r="I91" s="106">
        <f t="shared" si="11"/>
        <v>3.9215686274509803E-3</v>
      </c>
      <c r="J91" s="66"/>
      <c r="K91" s="66"/>
      <c r="L91" s="51"/>
      <c r="M91" s="51"/>
      <c r="N91" s="51"/>
      <c r="O91" s="51"/>
      <c r="P91" s="67"/>
      <c r="Q91" s="63"/>
    </row>
    <row r="92" spans="1:17" ht="27.75" customHeight="1" x14ac:dyDescent="0.25">
      <c r="A92" s="154" t="s">
        <v>49</v>
      </c>
      <c r="B92" s="154"/>
      <c r="C92" s="154"/>
      <c r="D92" s="154"/>
      <c r="E92" s="154"/>
      <c r="F92" s="154"/>
      <c r="G92" s="154"/>
      <c r="H92" s="154"/>
      <c r="I92" s="154"/>
      <c r="J92" s="48"/>
      <c r="K92" s="48"/>
      <c r="L92" s="51"/>
      <c r="M92" s="51"/>
      <c r="N92" s="51"/>
      <c r="O92" s="51"/>
      <c r="P92" s="67"/>
      <c r="Q92" s="63"/>
    </row>
    <row r="93" spans="1:17" x14ac:dyDescent="0.25">
      <c r="A93" s="103">
        <v>1</v>
      </c>
      <c r="B93" s="4" t="s">
        <v>12</v>
      </c>
      <c r="C93" s="37">
        <v>8</v>
      </c>
      <c r="D93" s="37">
        <v>7</v>
      </c>
      <c r="E93" s="37">
        <v>15</v>
      </c>
      <c r="F93" s="37">
        <v>17</v>
      </c>
      <c r="G93" s="12">
        <v>8</v>
      </c>
      <c r="H93" s="11">
        <f>SUM(C93:G93)</f>
        <v>55</v>
      </c>
      <c r="I93" s="106">
        <f>H93/255</f>
        <v>0.21568627450980393</v>
      </c>
      <c r="J93" s="51"/>
      <c r="K93" s="51"/>
      <c r="M93" s="47"/>
      <c r="N93" s="47"/>
      <c r="O93" s="47"/>
      <c r="P93" s="67"/>
      <c r="Q93" s="63"/>
    </row>
    <row r="94" spans="1:17" ht="30" x14ac:dyDescent="0.25">
      <c r="A94" s="103">
        <v>2</v>
      </c>
      <c r="B94" s="4" t="s">
        <v>13</v>
      </c>
      <c r="C94" s="37">
        <v>1</v>
      </c>
      <c r="D94" s="37">
        <v>2</v>
      </c>
      <c r="E94" s="37">
        <v>2</v>
      </c>
      <c r="F94" s="37">
        <v>2</v>
      </c>
      <c r="G94" s="12">
        <v>8</v>
      </c>
      <c r="H94" s="11">
        <f t="shared" ref="H94:H100" si="12">SUM(C94:G94)</f>
        <v>15</v>
      </c>
      <c r="I94" s="106">
        <f t="shared" ref="I94:I100" si="13">H94/255</f>
        <v>5.8823529411764705E-2</v>
      </c>
      <c r="J94" s="51"/>
      <c r="K94" s="51"/>
      <c r="M94" s="47"/>
      <c r="N94" s="47"/>
      <c r="O94" s="47"/>
      <c r="P94" s="67"/>
      <c r="Q94" s="63"/>
    </row>
    <row r="95" spans="1:17" ht="15.75" x14ac:dyDescent="0.25">
      <c r="A95" s="103">
        <v>3</v>
      </c>
      <c r="B95" s="5" t="s">
        <v>160</v>
      </c>
      <c r="C95" s="37">
        <v>18</v>
      </c>
      <c r="D95" s="37">
        <v>16</v>
      </c>
      <c r="E95" s="37">
        <v>7</v>
      </c>
      <c r="F95" s="37">
        <v>8</v>
      </c>
      <c r="G95" s="12">
        <v>10</v>
      </c>
      <c r="H95" s="11">
        <f t="shared" si="12"/>
        <v>59</v>
      </c>
      <c r="I95" s="106">
        <f t="shared" si="13"/>
        <v>0.23137254901960785</v>
      </c>
      <c r="J95" s="51"/>
      <c r="K95" s="51"/>
      <c r="M95" s="47"/>
      <c r="N95" s="47"/>
      <c r="O95" s="47"/>
      <c r="P95" s="67"/>
      <c r="Q95" s="63"/>
    </row>
    <row r="96" spans="1:17" x14ac:dyDescent="0.25">
      <c r="A96" s="103">
        <v>4</v>
      </c>
      <c r="B96" s="4" t="s">
        <v>14</v>
      </c>
      <c r="C96" s="37">
        <v>13</v>
      </c>
      <c r="D96" s="37">
        <v>11</v>
      </c>
      <c r="E96" s="37">
        <v>9</v>
      </c>
      <c r="F96" s="37">
        <v>3</v>
      </c>
      <c r="G96" s="12">
        <v>25</v>
      </c>
      <c r="H96" s="11">
        <f t="shared" si="12"/>
        <v>61</v>
      </c>
      <c r="I96" s="106">
        <f t="shared" si="13"/>
        <v>0.23921568627450981</v>
      </c>
      <c r="J96" s="51"/>
      <c r="K96" s="51"/>
      <c r="M96" s="47"/>
      <c r="N96" s="47"/>
      <c r="O96" s="47"/>
      <c r="P96" s="67"/>
      <c r="Q96" s="63"/>
    </row>
    <row r="97" spans="1:17" x14ac:dyDescent="0.25">
      <c r="A97" s="103">
        <v>5</v>
      </c>
      <c r="B97" s="4" t="s">
        <v>15</v>
      </c>
      <c r="C97" s="37">
        <v>10</v>
      </c>
      <c r="D97" s="37"/>
      <c r="E97" s="37">
        <v>15</v>
      </c>
      <c r="F97" s="37">
        <v>10</v>
      </c>
      <c r="G97" s="12">
        <v>20</v>
      </c>
      <c r="H97" s="11">
        <f t="shared" si="12"/>
        <v>55</v>
      </c>
      <c r="I97" s="106">
        <f t="shared" si="13"/>
        <v>0.21568627450980393</v>
      </c>
      <c r="J97" s="51"/>
      <c r="K97" s="51"/>
      <c r="M97" s="47"/>
      <c r="N97" s="47"/>
      <c r="O97" s="47"/>
      <c r="P97" s="67"/>
      <c r="Q97" s="63"/>
    </row>
    <row r="98" spans="1:17" x14ac:dyDescent="0.25">
      <c r="A98" s="103">
        <v>6</v>
      </c>
      <c r="B98" s="4" t="s">
        <v>5</v>
      </c>
      <c r="C98" s="37">
        <v>1</v>
      </c>
      <c r="D98" s="37">
        <v>1</v>
      </c>
      <c r="E98" s="37">
        <v>3</v>
      </c>
      <c r="F98" s="37">
        <v>4</v>
      </c>
      <c r="G98" s="12"/>
      <c r="H98" s="11">
        <f t="shared" si="12"/>
        <v>9</v>
      </c>
      <c r="I98" s="106">
        <f t="shared" si="13"/>
        <v>3.5294117647058823E-2</v>
      </c>
      <c r="J98" s="51"/>
      <c r="K98" s="51"/>
      <c r="M98" s="47"/>
      <c r="N98" s="47"/>
      <c r="O98" s="47"/>
      <c r="P98" s="67"/>
      <c r="Q98" s="63"/>
    </row>
    <row r="99" spans="1:17" x14ac:dyDescent="0.25">
      <c r="A99" s="103">
        <v>7</v>
      </c>
      <c r="B99" s="4" t="s">
        <v>33</v>
      </c>
      <c r="C99" s="104"/>
      <c r="D99" s="37"/>
      <c r="E99" s="37"/>
      <c r="F99" s="37"/>
      <c r="G99" s="12">
        <v>13</v>
      </c>
      <c r="H99" s="11">
        <f t="shared" si="12"/>
        <v>13</v>
      </c>
      <c r="I99" s="106">
        <f t="shared" si="13"/>
        <v>5.0980392156862744E-2</v>
      </c>
      <c r="J99" s="51"/>
      <c r="K99" s="51"/>
      <c r="M99" s="47"/>
      <c r="N99" s="47"/>
      <c r="O99" s="47"/>
      <c r="P99" s="67"/>
      <c r="Q99" s="63"/>
    </row>
    <row r="100" spans="1:17" x14ac:dyDescent="0.25">
      <c r="A100" s="103">
        <v>8</v>
      </c>
      <c r="B100" s="4" t="s">
        <v>37</v>
      </c>
      <c r="C100" s="104"/>
      <c r="D100" s="37"/>
      <c r="E100" s="37">
        <v>1</v>
      </c>
      <c r="F100" s="37"/>
      <c r="G100" s="12"/>
      <c r="H100" s="11">
        <f t="shared" si="12"/>
        <v>1</v>
      </c>
      <c r="I100" s="106">
        <f t="shared" si="13"/>
        <v>3.9215686274509803E-3</v>
      </c>
      <c r="J100" s="51"/>
      <c r="K100" s="51"/>
      <c r="M100" s="47"/>
      <c r="N100" s="47"/>
      <c r="O100" s="47"/>
      <c r="P100" s="67"/>
      <c r="Q100" s="63"/>
    </row>
    <row r="101" spans="1:17" ht="30.75" customHeight="1" x14ac:dyDescent="0.25">
      <c r="A101" s="154" t="s">
        <v>42</v>
      </c>
      <c r="B101" s="154"/>
      <c r="C101" s="154"/>
      <c r="D101" s="154"/>
      <c r="E101" s="154"/>
      <c r="F101" s="154"/>
      <c r="G101" s="154"/>
      <c r="H101" s="154"/>
      <c r="I101" s="154"/>
      <c r="J101" s="48"/>
      <c r="K101" s="48"/>
      <c r="L101" s="48"/>
      <c r="M101" s="48"/>
      <c r="N101" s="48"/>
      <c r="O101" s="48"/>
      <c r="P101" s="67"/>
      <c r="Q101" s="63"/>
    </row>
    <row r="102" spans="1:17" x14ac:dyDescent="0.25">
      <c r="A102" s="103">
        <v>1</v>
      </c>
      <c r="B102" s="4" t="s">
        <v>35</v>
      </c>
      <c r="C102" s="37">
        <v>8</v>
      </c>
      <c r="D102" s="37">
        <v>7</v>
      </c>
      <c r="E102" s="37">
        <v>7</v>
      </c>
      <c r="F102" s="37">
        <v>8</v>
      </c>
      <c r="G102" s="12">
        <v>11</v>
      </c>
      <c r="H102" s="11">
        <f>SUM(C102:G102)</f>
        <v>41</v>
      </c>
      <c r="I102" s="106">
        <f>H102/255</f>
        <v>0.16078431372549021</v>
      </c>
      <c r="J102" s="51"/>
      <c r="K102" s="51"/>
      <c r="M102" s="47"/>
      <c r="N102" s="47"/>
      <c r="O102" s="47"/>
      <c r="P102" s="67"/>
      <c r="Q102" s="63"/>
    </row>
    <row r="103" spans="1:17" x14ac:dyDescent="0.25">
      <c r="A103" s="103">
        <v>2</v>
      </c>
      <c r="B103" s="4" t="s">
        <v>16</v>
      </c>
      <c r="C103" s="37">
        <v>4</v>
      </c>
      <c r="D103" s="37">
        <v>9</v>
      </c>
      <c r="E103" s="37">
        <v>10</v>
      </c>
      <c r="F103" s="37">
        <v>8</v>
      </c>
      <c r="G103" s="12">
        <v>3</v>
      </c>
      <c r="H103" s="11">
        <f t="shared" ref="H103:H110" si="14">SUM(C103:G103)</f>
        <v>34</v>
      </c>
      <c r="I103" s="106">
        <f t="shared" ref="I103:I110" si="15">H103/255</f>
        <v>0.13333333333333333</v>
      </c>
      <c r="J103" s="51"/>
      <c r="K103" s="51"/>
      <c r="M103" s="47"/>
      <c r="N103" s="47"/>
      <c r="O103" s="47"/>
      <c r="P103" s="67"/>
      <c r="Q103" s="63"/>
    </row>
    <row r="104" spans="1:17" x14ac:dyDescent="0.25">
      <c r="A104" s="103">
        <v>3</v>
      </c>
      <c r="B104" s="4" t="s">
        <v>17</v>
      </c>
      <c r="C104" s="37">
        <v>7</v>
      </c>
      <c r="D104" s="37">
        <v>8</v>
      </c>
      <c r="E104" s="37">
        <v>11</v>
      </c>
      <c r="F104" s="37">
        <v>9</v>
      </c>
      <c r="G104" s="12">
        <v>6</v>
      </c>
      <c r="H104" s="11">
        <f t="shared" si="14"/>
        <v>41</v>
      </c>
      <c r="I104" s="106">
        <f t="shared" si="15"/>
        <v>0.16078431372549021</v>
      </c>
      <c r="J104" s="51"/>
      <c r="K104" s="51"/>
      <c r="M104" s="47"/>
      <c r="N104" s="47"/>
      <c r="O104" s="47"/>
      <c r="P104" s="67"/>
      <c r="Q104" s="63"/>
    </row>
    <row r="105" spans="1:17" x14ac:dyDescent="0.25">
      <c r="A105" s="103">
        <v>4</v>
      </c>
      <c r="B105" s="4" t="s">
        <v>18</v>
      </c>
      <c r="C105" s="37">
        <v>3</v>
      </c>
      <c r="D105" s="37">
        <v>8</v>
      </c>
      <c r="E105" s="37">
        <v>8</v>
      </c>
      <c r="F105" s="37">
        <v>8</v>
      </c>
      <c r="G105" s="12">
        <v>1</v>
      </c>
      <c r="H105" s="11">
        <f t="shared" si="14"/>
        <v>28</v>
      </c>
      <c r="I105" s="106">
        <f t="shared" si="15"/>
        <v>0.10980392156862745</v>
      </c>
      <c r="J105" s="51"/>
      <c r="K105" s="51"/>
      <c r="M105" s="47"/>
      <c r="N105" s="47"/>
      <c r="O105" s="47"/>
      <c r="P105" s="67"/>
      <c r="Q105" s="63"/>
    </row>
    <row r="106" spans="1:17" x14ac:dyDescent="0.25">
      <c r="A106" s="103">
        <v>5</v>
      </c>
      <c r="B106" s="4" t="s">
        <v>19</v>
      </c>
      <c r="C106" s="37">
        <v>14</v>
      </c>
      <c r="D106" s="37">
        <v>9</v>
      </c>
      <c r="E106" s="37">
        <v>13</v>
      </c>
      <c r="F106" s="37">
        <v>16</v>
      </c>
      <c r="G106" s="12">
        <v>19</v>
      </c>
      <c r="H106" s="11">
        <f t="shared" si="14"/>
        <v>71</v>
      </c>
      <c r="I106" s="106">
        <f t="shared" si="15"/>
        <v>0.27843137254901962</v>
      </c>
      <c r="J106" s="51"/>
      <c r="K106" s="51"/>
      <c r="M106" s="47"/>
      <c r="N106" s="47"/>
      <c r="O106" s="47"/>
      <c r="P106" s="67"/>
      <c r="Q106" s="63"/>
    </row>
    <row r="107" spans="1:17" x14ac:dyDescent="0.25">
      <c r="A107" s="103">
        <v>6</v>
      </c>
      <c r="B107" s="4" t="s">
        <v>20</v>
      </c>
      <c r="C107" s="37">
        <v>12</v>
      </c>
      <c r="D107" s="37">
        <v>7</v>
      </c>
      <c r="E107" s="37">
        <v>10</v>
      </c>
      <c r="F107" s="37">
        <v>5</v>
      </c>
      <c r="G107" s="12">
        <v>7</v>
      </c>
      <c r="H107" s="11">
        <f t="shared" si="14"/>
        <v>41</v>
      </c>
      <c r="I107" s="106">
        <f t="shared" si="15"/>
        <v>0.16078431372549021</v>
      </c>
      <c r="J107" s="51"/>
      <c r="K107" s="51"/>
      <c r="M107" s="47"/>
      <c r="N107" s="47"/>
      <c r="O107" s="47"/>
      <c r="P107" s="67"/>
      <c r="Q107" s="63"/>
    </row>
    <row r="108" spans="1:17" x14ac:dyDescent="0.25">
      <c r="A108" s="103">
        <v>7</v>
      </c>
      <c r="B108" s="4" t="s">
        <v>21</v>
      </c>
      <c r="C108" s="37">
        <v>10</v>
      </c>
      <c r="D108" s="37">
        <v>10</v>
      </c>
      <c r="E108" s="37">
        <v>11</v>
      </c>
      <c r="F108" s="37">
        <v>8</v>
      </c>
      <c r="G108" s="12">
        <v>17</v>
      </c>
      <c r="H108" s="11">
        <f t="shared" si="14"/>
        <v>56</v>
      </c>
      <c r="I108" s="106">
        <f t="shared" si="15"/>
        <v>0.2196078431372549</v>
      </c>
      <c r="J108" s="51"/>
      <c r="K108" s="51"/>
      <c r="M108" s="47"/>
      <c r="N108" s="47"/>
      <c r="O108" s="47"/>
      <c r="P108" s="67"/>
      <c r="Q108" s="63"/>
    </row>
    <row r="109" spans="1:17" x14ac:dyDescent="0.25">
      <c r="A109" s="103">
        <v>8</v>
      </c>
      <c r="B109" s="4" t="s">
        <v>5</v>
      </c>
      <c r="C109" s="37">
        <v>3</v>
      </c>
      <c r="D109" s="37"/>
      <c r="E109" s="37"/>
      <c r="F109" s="37"/>
      <c r="G109" s="12"/>
      <c r="H109" s="11">
        <f t="shared" si="14"/>
        <v>3</v>
      </c>
      <c r="I109" s="106">
        <f t="shared" si="15"/>
        <v>1.1764705882352941E-2</v>
      </c>
      <c r="J109" s="51"/>
      <c r="K109" s="51"/>
      <c r="M109" s="47"/>
      <c r="N109" s="47"/>
      <c r="O109" s="47"/>
      <c r="P109" s="67"/>
      <c r="Q109" s="63"/>
    </row>
    <row r="110" spans="1:17" ht="14.25" customHeight="1" x14ac:dyDescent="0.25">
      <c r="A110" s="103">
        <v>9</v>
      </c>
      <c r="B110" s="4" t="s">
        <v>33</v>
      </c>
      <c r="C110" s="104"/>
      <c r="D110" s="37">
        <v>5</v>
      </c>
      <c r="E110" s="37">
        <v>10</v>
      </c>
      <c r="F110" s="37">
        <v>8</v>
      </c>
      <c r="G110" s="12">
        <v>19</v>
      </c>
      <c r="H110" s="11">
        <f t="shared" si="14"/>
        <v>42</v>
      </c>
      <c r="I110" s="106">
        <f t="shared" si="15"/>
        <v>0.16470588235294117</v>
      </c>
      <c r="J110" s="51"/>
      <c r="K110" s="51"/>
      <c r="M110" s="47"/>
      <c r="N110" s="47"/>
      <c r="O110" s="47"/>
      <c r="P110" s="67"/>
      <c r="Q110" s="63"/>
    </row>
    <row r="111" spans="1:17" x14ac:dyDescent="0.25">
      <c r="P111" s="67"/>
      <c r="Q111" s="63"/>
    </row>
    <row r="112" spans="1:17" ht="28.5" customHeight="1" x14ac:dyDescent="0.25">
      <c r="A112" s="127" t="s">
        <v>167</v>
      </c>
      <c r="B112" s="127"/>
      <c r="C112" s="127"/>
      <c r="D112" s="127"/>
      <c r="E112" s="127"/>
      <c r="F112" s="127"/>
      <c r="G112" s="127"/>
      <c r="H112" s="127"/>
    </row>
    <row r="114" spans="1:7" ht="20.25" customHeight="1" x14ac:dyDescent="0.25">
      <c r="A114" s="142"/>
      <c r="B114" s="143"/>
      <c r="C114" s="131" t="s">
        <v>54</v>
      </c>
      <c r="D114" s="131"/>
      <c r="E114" s="131"/>
      <c r="F114" s="139" t="s">
        <v>161</v>
      </c>
      <c r="G114" s="131" t="s">
        <v>51</v>
      </c>
    </row>
    <row r="115" spans="1:7" ht="39.75" customHeight="1" x14ac:dyDescent="0.25">
      <c r="A115" s="144" t="s">
        <v>52</v>
      </c>
      <c r="B115" s="146" t="s">
        <v>45</v>
      </c>
      <c r="C115" s="68" t="s">
        <v>31</v>
      </c>
      <c r="D115" s="69" t="s">
        <v>168</v>
      </c>
      <c r="E115" s="69" t="s">
        <v>169</v>
      </c>
      <c r="F115" s="139"/>
      <c r="G115" s="131"/>
    </row>
    <row r="116" spans="1:7" x14ac:dyDescent="0.25">
      <c r="A116" s="145"/>
      <c r="B116" s="147"/>
      <c r="C116" s="56" t="s">
        <v>50</v>
      </c>
      <c r="D116" s="73" t="s">
        <v>50</v>
      </c>
      <c r="E116" s="73" t="s">
        <v>50</v>
      </c>
      <c r="F116" s="139"/>
      <c r="G116" s="131"/>
    </row>
    <row r="117" spans="1:7" ht="28.5" customHeight="1" x14ac:dyDescent="0.25">
      <c r="A117" s="118" t="s">
        <v>43</v>
      </c>
      <c r="B117" s="118"/>
      <c r="C117" s="73">
        <v>71</v>
      </c>
      <c r="D117" s="73">
        <v>176</v>
      </c>
      <c r="E117" s="73">
        <v>70</v>
      </c>
      <c r="F117" s="56">
        <f>SUM(C117:E117)</f>
        <v>317</v>
      </c>
      <c r="G117" s="106">
        <f>F117/897</f>
        <v>0.35340022296544038</v>
      </c>
    </row>
    <row r="118" spans="1:7" ht="22.5" customHeight="1" x14ac:dyDescent="0.25">
      <c r="A118" s="119" t="s">
        <v>46</v>
      </c>
      <c r="B118" s="120"/>
      <c r="C118" s="120"/>
      <c r="D118" s="120"/>
      <c r="E118" s="120"/>
      <c r="F118" s="120"/>
      <c r="G118" s="121"/>
    </row>
    <row r="119" spans="1:7" ht="30" x14ac:dyDescent="0.25">
      <c r="A119" s="31">
        <v>1</v>
      </c>
      <c r="B119" s="4" t="s">
        <v>1</v>
      </c>
      <c r="C119" s="56">
        <v>5</v>
      </c>
      <c r="D119" s="73">
        <v>18</v>
      </c>
      <c r="E119" s="73">
        <v>5</v>
      </c>
      <c r="F119" s="56">
        <f t="shared" ref="F119:F164" si="16">SUM(C119:E119)</f>
        <v>28</v>
      </c>
      <c r="G119" s="57">
        <f>F119/317</f>
        <v>8.8328075709779186E-2</v>
      </c>
    </row>
    <row r="120" spans="1:7" x14ac:dyDescent="0.25">
      <c r="A120" s="31">
        <v>2</v>
      </c>
      <c r="B120" s="4" t="s">
        <v>2</v>
      </c>
      <c r="C120" s="56">
        <v>20</v>
      </c>
      <c r="D120" s="73">
        <v>24</v>
      </c>
      <c r="E120" s="73">
        <v>9</v>
      </c>
      <c r="F120" s="56">
        <f t="shared" si="16"/>
        <v>53</v>
      </c>
      <c r="G120" s="57">
        <f t="shared" ref="G120:G164" si="17">F120/317</f>
        <v>0.16719242902208201</v>
      </c>
    </row>
    <row r="121" spans="1:7" ht="30" x14ac:dyDescent="0.25">
      <c r="A121" s="31">
        <v>3</v>
      </c>
      <c r="B121" s="4" t="s">
        <v>3</v>
      </c>
      <c r="C121" s="56">
        <v>22</v>
      </c>
      <c r="D121" s="73">
        <v>44</v>
      </c>
      <c r="E121" s="73">
        <v>20</v>
      </c>
      <c r="F121" s="56">
        <f t="shared" si="16"/>
        <v>86</v>
      </c>
      <c r="G121" s="57">
        <f t="shared" si="17"/>
        <v>0.27129337539432175</v>
      </c>
    </row>
    <row r="122" spans="1:7" x14ac:dyDescent="0.25">
      <c r="A122" s="31">
        <v>4</v>
      </c>
      <c r="B122" s="4" t="s">
        <v>4</v>
      </c>
      <c r="C122" s="56">
        <v>22</v>
      </c>
      <c r="D122" s="73">
        <v>57</v>
      </c>
      <c r="E122" s="73">
        <v>22</v>
      </c>
      <c r="F122" s="56">
        <f t="shared" si="16"/>
        <v>101</v>
      </c>
      <c r="G122" s="57">
        <f t="shared" si="17"/>
        <v>0.31861198738170349</v>
      </c>
    </row>
    <row r="123" spans="1:7" x14ac:dyDescent="0.25">
      <c r="A123" s="31">
        <v>5</v>
      </c>
      <c r="B123" s="4" t="s">
        <v>5</v>
      </c>
      <c r="C123" s="56">
        <v>6</v>
      </c>
      <c r="D123" s="73"/>
      <c r="E123" s="73"/>
      <c r="F123" s="56">
        <f t="shared" si="16"/>
        <v>6</v>
      </c>
      <c r="G123" s="57">
        <f t="shared" si="17"/>
        <v>1.8927444794952682E-2</v>
      </c>
    </row>
    <row r="124" spans="1:7" x14ac:dyDescent="0.25">
      <c r="A124" s="31">
        <v>6</v>
      </c>
      <c r="B124" s="4" t="s">
        <v>6</v>
      </c>
      <c r="C124" s="56"/>
      <c r="D124" s="73"/>
      <c r="E124" s="73"/>
      <c r="F124" s="56">
        <f t="shared" si="16"/>
        <v>0</v>
      </c>
      <c r="G124" s="57">
        <f t="shared" si="17"/>
        <v>0</v>
      </c>
    </row>
    <row r="125" spans="1:7" x14ac:dyDescent="0.25">
      <c r="A125" s="31">
        <v>7</v>
      </c>
      <c r="B125" s="4" t="s">
        <v>23</v>
      </c>
      <c r="C125" s="56"/>
      <c r="D125" s="73"/>
      <c r="E125" s="73"/>
      <c r="F125" s="56">
        <f t="shared" si="16"/>
        <v>0</v>
      </c>
      <c r="G125" s="57">
        <f t="shared" si="17"/>
        <v>0</v>
      </c>
    </row>
    <row r="126" spans="1:7" x14ac:dyDescent="0.25">
      <c r="A126" s="31">
        <v>8</v>
      </c>
      <c r="B126" s="4" t="s">
        <v>25</v>
      </c>
      <c r="C126" s="56"/>
      <c r="D126" s="73"/>
      <c r="E126" s="73"/>
      <c r="F126" s="56">
        <f t="shared" si="16"/>
        <v>0</v>
      </c>
      <c r="G126" s="57">
        <f t="shared" si="17"/>
        <v>0</v>
      </c>
    </row>
    <row r="127" spans="1:7" x14ac:dyDescent="0.25">
      <c r="A127" s="31">
        <v>9</v>
      </c>
      <c r="B127" s="4" t="s">
        <v>33</v>
      </c>
      <c r="C127" s="56"/>
      <c r="D127" s="73">
        <v>44</v>
      </c>
      <c r="E127" s="73">
        <v>21</v>
      </c>
      <c r="F127" s="56">
        <f t="shared" si="16"/>
        <v>65</v>
      </c>
      <c r="G127" s="57">
        <f t="shared" si="17"/>
        <v>0.20504731861198738</v>
      </c>
    </row>
    <row r="128" spans="1:7" ht="30" customHeight="1" x14ac:dyDescent="0.25">
      <c r="A128" s="119" t="s">
        <v>47</v>
      </c>
      <c r="B128" s="120"/>
      <c r="C128" s="120"/>
      <c r="D128" s="120"/>
      <c r="E128" s="120"/>
      <c r="F128" s="120"/>
      <c r="G128" s="121"/>
    </row>
    <row r="129" spans="1:7" x14ac:dyDescent="0.25">
      <c r="A129" s="31">
        <v>1</v>
      </c>
      <c r="B129" s="4" t="s">
        <v>7</v>
      </c>
      <c r="C129" s="56">
        <v>10</v>
      </c>
      <c r="D129" s="73">
        <v>24</v>
      </c>
      <c r="E129" s="73">
        <v>11</v>
      </c>
      <c r="F129" s="56">
        <f t="shared" si="16"/>
        <v>45</v>
      </c>
      <c r="G129" s="57">
        <f t="shared" si="17"/>
        <v>0.14195583596214512</v>
      </c>
    </row>
    <row r="130" spans="1:7" x14ac:dyDescent="0.25">
      <c r="A130" s="31">
        <v>2</v>
      </c>
      <c r="B130" s="4" t="s">
        <v>8</v>
      </c>
      <c r="C130" s="56">
        <v>19</v>
      </c>
      <c r="D130" s="73">
        <v>64</v>
      </c>
      <c r="E130" s="73">
        <v>13</v>
      </c>
      <c r="F130" s="56">
        <f t="shared" si="16"/>
        <v>96</v>
      </c>
      <c r="G130" s="57">
        <f t="shared" si="17"/>
        <v>0.30283911671924291</v>
      </c>
    </row>
    <row r="131" spans="1:7" ht="30" x14ac:dyDescent="0.25">
      <c r="A131" s="31">
        <v>3</v>
      </c>
      <c r="B131" s="4" t="s">
        <v>9</v>
      </c>
      <c r="C131" s="56">
        <v>37</v>
      </c>
      <c r="D131" s="73">
        <v>67</v>
      </c>
      <c r="E131" s="73">
        <v>36</v>
      </c>
      <c r="F131" s="56">
        <f t="shared" si="16"/>
        <v>140</v>
      </c>
      <c r="G131" s="57">
        <f t="shared" si="17"/>
        <v>0.44164037854889587</v>
      </c>
    </row>
    <row r="132" spans="1:7" x14ac:dyDescent="0.25">
      <c r="A132" s="31">
        <v>4</v>
      </c>
      <c r="B132" s="4" t="s">
        <v>10</v>
      </c>
      <c r="C132" s="56">
        <v>7</v>
      </c>
      <c r="D132" s="73">
        <v>18</v>
      </c>
      <c r="E132" s="73">
        <v>12</v>
      </c>
      <c r="F132" s="56">
        <f t="shared" si="16"/>
        <v>37</v>
      </c>
      <c r="G132" s="57">
        <f t="shared" si="17"/>
        <v>0.1167192429022082</v>
      </c>
    </row>
    <row r="133" spans="1:7" x14ac:dyDescent="0.25">
      <c r="A133" s="31">
        <v>5</v>
      </c>
      <c r="B133" s="4" t="s">
        <v>5</v>
      </c>
      <c r="C133" s="56">
        <v>2</v>
      </c>
      <c r="D133" s="73"/>
      <c r="E133" s="73"/>
      <c r="F133" s="56">
        <f t="shared" si="16"/>
        <v>2</v>
      </c>
      <c r="G133" s="57">
        <f t="shared" si="17"/>
        <v>6.3091482649842269E-3</v>
      </c>
    </row>
    <row r="134" spans="1:7" x14ac:dyDescent="0.25">
      <c r="A134" s="31">
        <v>6</v>
      </c>
      <c r="B134" s="4" t="s">
        <v>33</v>
      </c>
      <c r="C134" s="56"/>
      <c r="D134" s="73">
        <v>20</v>
      </c>
      <c r="E134" s="73">
        <v>7</v>
      </c>
      <c r="F134" s="56">
        <f t="shared" si="16"/>
        <v>27</v>
      </c>
      <c r="G134" s="57">
        <f t="shared" si="17"/>
        <v>8.5173501577287064E-2</v>
      </c>
    </row>
    <row r="135" spans="1:7" ht="27.75" customHeight="1" x14ac:dyDescent="0.25">
      <c r="A135" s="119" t="s">
        <v>172</v>
      </c>
      <c r="B135" s="120"/>
      <c r="C135" s="120"/>
      <c r="D135" s="120"/>
      <c r="E135" s="120"/>
      <c r="F135" s="120"/>
      <c r="G135" s="121"/>
    </row>
    <row r="136" spans="1:7" ht="30" x14ac:dyDescent="0.25">
      <c r="A136" s="31">
        <v>1</v>
      </c>
      <c r="B136" s="4" t="s">
        <v>11</v>
      </c>
      <c r="C136" s="56">
        <v>15</v>
      </c>
      <c r="D136" s="73">
        <v>33</v>
      </c>
      <c r="E136" s="73">
        <v>9</v>
      </c>
      <c r="F136" s="56">
        <f t="shared" si="16"/>
        <v>57</v>
      </c>
      <c r="G136" s="57">
        <f t="shared" si="17"/>
        <v>0.17981072555205047</v>
      </c>
    </row>
    <row r="137" spans="1:7" ht="30" x14ac:dyDescent="0.25">
      <c r="A137" s="31">
        <v>2</v>
      </c>
      <c r="B137" s="4" t="s">
        <v>44</v>
      </c>
      <c r="C137" s="56">
        <v>51</v>
      </c>
      <c r="D137" s="73">
        <v>78</v>
      </c>
      <c r="E137" s="73">
        <v>38</v>
      </c>
      <c r="F137" s="56">
        <f t="shared" si="16"/>
        <v>167</v>
      </c>
      <c r="G137" s="57">
        <f t="shared" si="17"/>
        <v>0.52681388012618302</v>
      </c>
    </row>
    <row r="138" spans="1:7" x14ac:dyDescent="0.25">
      <c r="A138" s="31">
        <v>3</v>
      </c>
      <c r="B138" s="4" t="s">
        <v>5</v>
      </c>
      <c r="C138" s="56">
        <v>4</v>
      </c>
      <c r="D138" s="73"/>
      <c r="E138" s="73"/>
      <c r="F138" s="56">
        <f t="shared" si="16"/>
        <v>4</v>
      </c>
      <c r="G138" s="57">
        <f t="shared" si="17"/>
        <v>1.2618296529968454E-2</v>
      </c>
    </row>
    <row r="139" spans="1:7" x14ac:dyDescent="0.25">
      <c r="A139" s="31">
        <v>4</v>
      </c>
      <c r="B139" s="4" t="s">
        <v>23</v>
      </c>
      <c r="C139" s="56"/>
      <c r="D139" s="73"/>
      <c r="E139" s="73"/>
      <c r="F139" s="56">
        <f t="shared" si="16"/>
        <v>0</v>
      </c>
      <c r="G139" s="57">
        <f t="shared" si="17"/>
        <v>0</v>
      </c>
    </row>
    <row r="140" spans="1:7" x14ac:dyDescent="0.25">
      <c r="A140" s="31">
        <v>5</v>
      </c>
      <c r="B140" s="4" t="s">
        <v>24</v>
      </c>
      <c r="C140" s="56"/>
      <c r="D140" s="73"/>
      <c r="E140" s="73"/>
      <c r="F140" s="56">
        <f t="shared" si="16"/>
        <v>0</v>
      </c>
      <c r="G140" s="57">
        <f t="shared" si="17"/>
        <v>0</v>
      </c>
    </row>
    <row r="141" spans="1:7" x14ac:dyDescent="0.25">
      <c r="A141" s="31">
        <v>6</v>
      </c>
      <c r="B141" s="4" t="s">
        <v>26</v>
      </c>
      <c r="C141" s="56"/>
      <c r="D141" s="73"/>
      <c r="E141" s="73"/>
      <c r="F141" s="56">
        <f t="shared" si="16"/>
        <v>0</v>
      </c>
      <c r="G141" s="57">
        <f t="shared" si="17"/>
        <v>0</v>
      </c>
    </row>
    <row r="142" spans="1:7" x14ac:dyDescent="0.25">
      <c r="A142" s="31">
        <v>7</v>
      </c>
      <c r="B142" s="4" t="s">
        <v>27</v>
      </c>
      <c r="C142" s="56"/>
      <c r="D142" s="73"/>
      <c r="E142" s="73"/>
      <c r="F142" s="56">
        <f t="shared" si="16"/>
        <v>0</v>
      </c>
      <c r="G142" s="57">
        <f t="shared" si="17"/>
        <v>0</v>
      </c>
    </row>
    <row r="143" spans="1:7" x14ac:dyDescent="0.25">
      <c r="A143" s="31">
        <v>8</v>
      </c>
      <c r="B143" s="4" t="s">
        <v>30</v>
      </c>
      <c r="C143" s="56"/>
      <c r="D143" s="73"/>
      <c r="E143" s="73"/>
      <c r="F143" s="56">
        <f t="shared" si="16"/>
        <v>0</v>
      </c>
      <c r="G143" s="57">
        <f t="shared" si="17"/>
        <v>0</v>
      </c>
    </row>
    <row r="144" spans="1:7" x14ac:dyDescent="0.25">
      <c r="A144" s="31">
        <v>9</v>
      </c>
      <c r="B144" s="4" t="s">
        <v>32</v>
      </c>
      <c r="C144" s="56">
        <v>1</v>
      </c>
      <c r="D144" s="73"/>
      <c r="E144" s="73"/>
      <c r="F144" s="56">
        <f t="shared" si="16"/>
        <v>1</v>
      </c>
      <c r="G144" s="57">
        <f t="shared" si="17"/>
        <v>3.1545741324921135E-3</v>
      </c>
    </row>
    <row r="145" spans="1:7" x14ac:dyDescent="0.25">
      <c r="A145" s="31">
        <v>10</v>
      </c>
      <c r="B145" s="4" t="s">
        <v>33</v>
      </c>
      <c r="C145" s="56"/>
      <c r="D145" s="73">
        <v>68</v>
      </c>
      <c r="E145" s="73">
        <v>26</v>
      </c>
      <c r="F145" s="56">
        <f t="shared" si="16"/>
        <v>94</v>
      </c>
      <c r="G145" s="57">
        <f t="shared" si="17"/>
        <v>0.29652996845425866</v>
      </c>
    </row>
    <row r="146" spans="1:7" ht="30" customHeight="1" x14ac:dyDescent="0.25">
      <c r="A146" s="119" t="s">
        <v>49</v>
      </c>
      <c r="B146" s="120"/>
      <c r="C146" s="120"/>
      <c r="D146" s="120"/>
      <c r="E146" s="120"/>
      <c r="F146" s="120"/>
      <c r="G146" s="121"/>
    </row>
    <row r="147" spans="1:7" x14ac:dyDescent="0.25">
      <c r="A147" s="31">
        <v>1</v>
      </c>
      <c r="B147" s="4" t="s">
        <v>12</v>
      </c>
      <c r="C147" s="56">
        <v>20</v>
      </c>
      <c r="D147" s="73">
        <v>43</v>
      </c>
      <c r="E147" s="73">
        <v>15</v>
      </c>
      <c r="F147" s="56">
        <f t="shared" si="16"/>
        <v>78</v>
      </c>
      <c r="G147" s="57">
        <f t="shared" si="17"/>
        <v>0.24605678233438485</v>
      </c>
    </row>
    <row r="148" spans="1:7" ht="30" x14ac:dyDescent="0.25">
      <c r="A148" s="31">
        <v>2</v>
      </c>
      <c r="B148" s="4" t="s">
        <v>13</v>
      </c>
      <c r="C148" s="56">
        <v>8</v>
      </c>
      <c r="D148" s="73">
        <v>14</v>
      </c>
      <c r="E148" s="73">
        <v>5</v>
      </c>
      <c r="F148" s="56">
        <f t="shared" si="16"/>
        <v>27</v>
      </c>
      <c r="G148" s="57">
        <f t="shared" si="17"/>
        <v>8.5173501577287064E-2</v>
      </c>
    </row>
    <row r="149" spans="1:7" x14ac:dyDescent="0.25">
      <c r="A149" s="31">
        <v>3</v>
      </c>
      <c r="B149" s="4" t="s">
        <v>160</v>
      </c>
      <c r="C149" s="56">
        <v>20</v>
      </c>
      <c r="D149" s="73">
        <v>46</v>
      </c>
      <c r="E149" s="73">
        <v>27</v>
      </c>
      <c r="F149" s="56">
        <f t="shared" si="16"/>
        <v>93</v>
      </c>
      <c r="G149" s="57">
        <f t="shared" si="17"/>
        <v>0.29337539432176657</v>
      </c>
    </row>
    <row r="150" spans="1:7" x14ac:dyDescent="0.25">
      <c r="A150" s="31">
        <v>4</v>
      </c>
      <c r="B150" s="4" t="s">
        <v>14</v>
      </c>
      <c r="C150" s="56">
        <v>14</v>
      </c>
      <c r="D150" s="73">
        <v>25</v>
      </c>
      <c r="E150" s="73">
        <v>11</v>
      </c>
      <c r="F150" s="56">
        <f t="shared" si="16"/>
        <v>50</v>
      </c>
      <c r="G150" s="57">
        <f t="shared" si="17"/>
        <v>0.15772870662460567</v>
      </c>
    </row>
    <row r="151" spans="1:7" x14ac:dyDescent="0.25">
      <c r="A151" s="31">
        <v>5</v>
      </c>
      <c r="B151" s="4" t="s">
        <v>15</v>
      </c>
      <c r="C151" s="56">
        <v>22</v>
      </c>
      <c r="D151" s="73">
        <v>45</v>
      </c>
      <c r="E151" s="73">
        <v>17</v>
      </c>
      <c r="F151" s="56">
        <f t="shared" si="16"/>
        <v>84</v>
      </c>
      <c r="G151" s="57">
        <f t="shared" si="17"/>
        <v>0.26498422712933756</v>
      </c>
    </row>
    <row r="152" spans="1:7" x14ac:dyDescent="0.25">
      <c r="A152" s="31">
        <v>6</v>
      </c>
      <c r="B152" s="4" t="s">
        <v>5</v>
      </c>
      <c r="C152" s="56">
        <v>3</v>
      </c>
      <c r="D152" s="73"/>
      <c r="E152" s="73"/>
      <c r="F152" s="56">
        <f t="shared" si="16"/>
        <v>3</v>
      </c>
      <c r="G152" s="57">
        <f t="shared" si="17"/>
        <v>9.4637223974763408E-3</v>
      </c>
    </row>
    <row r="153" spans="1:7" x14ac:dyDescent="0.25">
      <c r="A153" s="31">
        <v>7</v>
      </c>
      <c r="B153" s="4" t="s">
        <v>33</v>
      </c>
      <c r="C153" s="56"/>
      <c r="D153" s="73">
        <v>30</v>
      </c>
      <c r="E153" s="73">
        <v>10</v>
      </c>
      <c r="F153" s="56">
        <f t="shared" si="16"/>
        <v>40</v>
      </c>
      <c r="G153" s="57">
        <f t="shared" si="17"/>
        <v>0.12618296529968454</v>
      </c>
    </row>
    <row r="154" spans="1:7" x14ac:dyDescent="0.25">
      <c r="A154" s="31">
        <v>8</v>
      </c>
      <c r="B154" s="4" t="s">
        <v>37</v>
      </c>
      <c r="C154" s="56"/>
      <c r="D154" s="73"/>
      <c r="E154" s="73"/>
      <c r="F154" s="56">
        <f t="shared" si="16"/>
        <v>0</v>
      </c>
      <c r="G154" s="57">
        <f t="shared" si="17"/>
        <v>0</v>
      </c>
    </row>
    <row r="155" spans="1:7" ht="30" customHeight="1" x14ac:dyDescent="0.25">
      <c r="A155" s="119" t="s">
        <v>42</v>
      </c>
      <c r="B155" s="120"/>
      <c r="C155" s="120"/>
      <c r="D155" s="120"/>
      <c r="E155" s="120"/>
      <c r="F155" s="120"/>
      <c r="G155" s="121"/>
    </row>
    <row r="156" spans="1:7" x14ac:dyDescent="0.25">
      <c r="A156" s="31">
        <v>1</v>
      </c>
      <c r="B156" s="4" t="s">
        <v>35</v>
      </c>
      <c r="C156" s="56">
        <v>14</v>
      </c>
      <c r="D156" s="73">
        <v>39</v>
      </c>
      <c r="E156" s="73">
        <v>15</v>
      </c>
      <c r="F156" s="56">
        <f t="shared" si="16"/>
        <v>68</v>
      </c>
      <c r="G156" s="57">
        <f t="shared" si="17"/>
        <v>0.21451104100946372</v>
      </c>
    </row>
    <row r="157" spans="1:7" x14ac:dyDescent="0.25">
      <c r="A157" s="31">
        <v>2</v>
      </c>
      <c r="B157" s="4" t="s">
        <v>16</v>
      </c>
      <c r="C157" s="56">
        <v>17</v>
      </c>
      <c r="D157" s="73">
        <v>35</v>
      </c>
      <c r="E157" s="73">
        <v>15</v>
      </c>
      <c r="F157" s="56">
        <f t="shared" si="16"/>
        <v>67</v>
      </c>
      <c r="G157" s="57">
        <f t="shared" si="17"/>
        <v>0.2113564668769716</v>
      </c>
    </row>
    <row r="158" spans="1:7" x14ac:dyDescent="0.25">
      <c r="A158" s="31">
        <v>3</v>
      </c>
      <c r="B158" s="4" t="s">
        <v>17</v>
      </c>
      <c r="C158" s="56">
        <v>17</v>
      </c>
      <c r="D158" s="73">
        <v>34</v>
      </c>
      <c r="E158" s="73">
        <v>17</v>
      </c>
      <c r="F158" s="56">
        <f t="shared" si="16"/>
        <v>68</v>
      </c>
      <c r="G158" s="57">
        <f t="shared" si="17"/>
        <v>0.21451104100946372</v>
      </c>
    </row>
    <row r="159" spans="1:7" x14ac:dyDescent="0.25">
      <c r="A159" s="31">
        <v>4</v>
      </c>
      <c r="B159" s="4" t="s">
        <v>18</v>
      </c>
      <c r="C159" s="56">
        <v>18</v>
      </c>
      <c r="D159" s="73">
        <v>37</v>
      </c>
      <c r="E159" s="73">
        <v>18</v>
      </c>
      <c r="F159" s="56">
        <f t="shared" si="16"/>
        <v>73</v>
      </c>
      <c r="G159" s="57">
        <f t="shared" si="17"/>
        <v>0.2302839116719243</v>
      </c>
    </row>
    <row r="160" spans="1:7" x14ac:dyDescent="0.25">
      <c r="A160" s="31">
        <v>5</v>
      </c>
      <c r="B160" s="4" t="s">
        <v>19</v>
      </c>
      <c r="C160" s="56">
        <v>24</v>
      </c>
      <c r="D160" s="73">
        <v>45</v>
      </c>
      <c r="E160" s="73">
        <v>25</v>
      </c>
      <c r="F160" s="56">
        <f t="shared" si="16"/>
        <v>94</v>
      </c>
      <c r="G160" s="57">
        <f t="shared" si="17"/>
        <v>0.29652996845425866</v>
      </c>
    </row>
    <row r="161" spans="1:7" x14ac:dyDescent="0.25">
      <c r="A161" s="31">
        <v>6</v>
      </c>
      <c r="B161" s="4" t="s">
        <v>20</v>
      </c>
      <c r="C161" s="56">
        <v>14</v>
      </c>
      <c r="D161" s="73">
        <v>23</v>
      </c>
      <c r="E161" s="73">
        <v>14</v>
      </c>
      <c r="F161" s="56">
        <f t="shared" si="16"/>
        <v>51</v>
      </c>
      <c r="G161" s="57">
        <f t="shared" si="17"/>
        <v>0.16088328075709779</v>
      </c>
    </row>
    <row r="162" spans="1:7" x14ac:dyDescent="0.25">
      <c r="A162" s="31">
        <v>7</v>
      </c>
      <c r="B162" s="4" t="s">
        <v>21</v>
      </c>
      <c r="C162" s="56">
        <v>33</v>
      </c>
      <c r="D162" s="73">
        <v>51</v>
      </c>
      <c r="E162" s="73">
        <v>21</v>
      </c>
      <c r="F162" s="56">
        <f t="shared" si="16"/>
        <v>105</v>
      </c>
      <c r="G162" s="57">
        <f t="shared" si="17"/>
        <v>0.33123028391167192</v>
      </c>
    </row>
    <row r="163" spans="1:7" x14ac:dyDescent="0.25">
      <c r="A163" s="31">
        <v>8</v>
      </c>
      <c r="B163" s="4" t="s">
        <v>5</v>
      </c>
      <c r="C163" s="56">
        <v>1</v>
      </c>
      <c r="D163" s="73"/>
      <c r="E163" s="73"/>
      <c r="F163" s="56">
        <f t="shared" si="16"/>
        <v>1</v>
      </c>
      <c r="G163" s="57">
        <f t="shared" si="17"/>
        <v>3.1545741324921135E-3</v>
      </c>
    </row>
    <row r="164" spans="1:7" x14ac:dyDescent="0.25">
      <c r="A164" s="31">
        <v>9</v>
      </c>
      <c r="B164" s="54" t="s">
        <v>33</v>
      </c>
      <c r="C164" s="56"/>
      <c r="D164" s="73">
        <v>37</v>
      </c>
      <c r="E164" s="73">
        <v>17</v>
      </c>
      <c r="F164" s="56">
        <f t="shared" si="16"/>
        <v>54</v>
      </c>
      <c r="G164" s="57">
        <f t="shared" si="17"/>
        <v>0.17034700315457413</v>
      </c>
    </row>
    <row r="166" spans="1:7" ht="28.5" customHeight="1" x14ac:dyDescent="0.25">
      <c r="A166" s="127" t="s">
        <v>170</v>
      </c>
      <c r="B166" s="127"/>
      <c r="C166" s="127"/>
      <c r="D166" s="127"/>
      <c r="E166" s="127"/>
      <c r="F166" s="127"/>
      <c r="G166" s="127"/>
    </row>
    <row r="168" spans="1:7" ht="30" customHeight="1" x14ac:dyDescent="0.25">
      <c r="A168" s="125"/>
      <c r="B168" s="125"/>
      <c r="C168" s="131" t="s">
        <v>54</v>
      </c>
      <c r="D168" s="131"/>
      <c r="E168" s="131"/>
      <c r="F168" s="132" t="s">
        <v>161</v>
      </c>
      <c r="G168" s="122" t="s">
        <v>51</v>
      </c>
    </row>
    <row r="169" spans="1:7" ht="30" x14ac:dyDescent="0.25">
      <c r="A169" s="125" t="s">
        <v>52</v>
      </c>
      <c r="B169" s="118" t="s">
        <v>45</v>
      </c>
      <c r="C169" s="53" t="s">
        <v>0</v>
      </c>
      <c r="D169" s="53" t="s">
        <v>22</v>
      </c>
      <c r="E169" s="53" t="s">
        <v>165</v>
      </c>
      <c r="F169" s="133"/>
      <c r="G169" s="123"/>
    </row>
    <row r="170" spans="1:7" x14ac:dyDescent="0.25">
      <c r="A170" s="125"/>
      <c r="B170" s="118"/>
      <c r="C170" s="38" t="s">
        <v>50</v>
      </c>
      <c r="D170" s="38" t="s">
        <v>50</v>
      </c>
      <c r="E170" s="38" t="s">
        <v>50</v>
      </c>
      <c r="F170" s="134"/>
      <c r="G170" s="124"/>
    </row>
    <row r="171" spans="1:7" ht="32.25" customHeight="1" x14ac:dyDescent="0.25">
      <c r="A171" s="118" t="s">
        <v>43</v>
      </c>
      <c r="B171" s="118"/>
      <c r="C171" s="38">
        <v>13</v>
      </c>
      <c r="D171" s="38">
        <v>59</v>
      </c>
      <c r="E171" s="38">
        <v>53</v>
      </c>
      <c r="F171" s="38">
        <f>SUM(C171:E171)</f>
        <v>125</v>
      </c>
      <c r="G171" s="106">
        <f>F171/277</f>
        <v>0.45126353790613716</v>
      </c>
    </row>
    <row r="172" spans="1:7" ht="24.75" customHeight="1" x14ac:dyDescent="0.25">
      <c r="A172" s="118" t="s">
        <v>46</v>
      </c>
      <c r="B172" s="118"/>
      <c r="C172" s="118"/>
      <c r="D172" s="118"/>
      <c r="E172" s="118"/>
      <c r="F172" s="118"/>
      <c r="G172" s="118"/>
    </row>
    <row r="173" spans="1:7" ht="30" x14ac:dyDescent="0.25">
      <c r="A173" s="31">
        <v>1</v>
      </c>
      <c r="B173" s="4" t="s">
        <v>1</v>
      </c>
      <c r="C173" s="56">
        <v>1</v>
      </c>
      <c r="D173" s="56">
        <v>6</v>
      </c>
      <c r="E173" s="56">
        <v>13</v>
      </c>
      <c r="F173" s="56">
        <f t="shared" ref="F173:F211" si="18">SUM(C173:E173)</f>
        <v>20</v>
      </c>
      <c r="G173" s="57">
        <f>F173/125</f>
        <v>0.16</v>
      </c>
    </row>
    <row r="174" spans="1:7" x14ac:dyDescent="0.25">
      <c r="A174" s="31">
        <v>2</v>
      </c>
      <c r="B174" s="4" t="s">
        <v>2</v>
      </c>
      <c r="C174" s="56">
        <v>2</v>
      </c>
      <c r="D174" s="56">
        <v>18</v>
      </c>
      <c r="E174" s="56">
        <v>17</v>
      </c>
      <c r="F174" s="56">
        <f t="shared" si="18"/>
        <v>37</v>
      </c>
      <c r="G174" s="57">
        <f t="shared" ref="G174:G211" si="19">F174/125</f>
        <v>0.29599999999999999</v>
      </c>
    </row>
    <row r="175" spans="1:7" ht="30" x14ac:dyDescent="0.25">
      <c r="A175" s="31">
        <v>3</v>
      </c>
      <c r="B175" s="4" t="s">
        <v>3</v>
      </c>
      <c r="C175" s="56">
        <v>3</v>
      </c>
      <c r="D175" s="56">
        <v>11</v>
      </c>
      <c r="E175" s="56">
        <v>11</v>
      </c>
      <c r="F175" s="56">
        <f t="shared" si="18"/>
        <v>25</v>
      </c>
      <c r="G175" s="57">
        <f t="shared" si="19"/>
        <v>0.2</v>
      </c>
    </row>
    <row r="176" spans="1:7" x14ac:dyDescent="0.25">
      <c r="A176" s="31">
        <v>4</v>
      </c>
      <c r="B176" s="4" t="s">
        <v>4</v>
      </c>
      <c r="C176" s="56">
        <v>5</v>
      </c>
      <c r="D176" s="56">
        <v>21</v>
      </c>
      <c r="E176" s="56">
        <v>9</v>
      </c>
      <c r="F176" s="56">
        <f t="shared" si="18"/>
        <v>35</v>
      </c>
      <c r="G176" s="57">
        <f t="shared" si="19"/>
        <v>0.28000000000000003</v>
      </c>
    </row>
    <row r="177" spans="1:7" x14ac:dyDescent="0.25">
      <c r="A177" s="31">
        <v>5</v>
      </c>
      <c r="B177" s="4" t="s">
        <v>5</v>
      </c>
      <c r="C177" s="56">
        <v>1</v>
      </c>
      <c r="D177" s="56">
        <v>4</v>
      </c>
      <c r="E177" s="56">
        <v>5</v>
      </c>
      <c r="F177" s="56">
        <f t="shared" si="18"/>
        <v>10</v>
      </c>
      <c r="G177" s="57">
        <f t="shared" si="19"/>
        <v>0.08</v>
      </c>
    </row>
    <row r="178" spans="1:7" x14ac:dyDescent="0.25">
      <c r="A178" s="31">
        <v>6</v>
      </c>
      <c r="B178" s="4" t="s">
        <v>6</v>
      </c>
      <c r="C178" s="56">
        <v>1</v>
      </c>
      <c r="D178" s="56"/>
      <c r="E178" s="56"/>
      <c r="F178" s="56">
        <f t="shared" si="18"/>
        <v>1</v>
      </c>
      <c r="G178" s="57">
        <f t="shared" si="19"/>
        <v>8.0000000000000002E-3</v>
      </c>
    </row>
    <row r="179" spans="1:7" x14ac:dyDescent="0.25">
      <c r="A179" s="31">
        <v>7</v>
      </c>
      <c r="B179" s="4" t="s">
        <v>23</v>
      </c>
      <c r="C179" s="56"/>
      <c r="D179" s="56">
        <v>1</v>
      </c>
      <c r="E179" s="56"/>
      <c r="F179" s="56">
        <f t="shared" si="18"/>
        <v>1</v>
      </c>
      <c r="G179" s="57">
        <f t="shared" si="19"/>
        <v>8.0000000000000002E-3</v>
      </c>
    </row>
    <row r="180" spans="1:7" x14ac:dyDescent="0.25">
      <c r="A180" s="31">
        <v>8</v>
      </c>
      <c r="B180" s="4" t="s">
        <v>25</v>
      </c>
      <c r="C180" s="56"/>
      <c r="D180" s="56"/>
      <c r="E180" s="56">
        <v>1</v>
      </c>
      <c r="F180" s="56">
        <f t="shared" si="18"/>
        <v>1</v>
      </c>
      <c r="G180" s="57">
        <f t="shared" si="19"/>
        <v>8.0000000000000002E-3</v>
      </c>
    </row>
    <row r="181" spans="1:7" ht="30" customHeight="1" x14ac:dyDescent="0.25">
      <c r="A181" s="118" t="s">
        <v>47</v>
      </c>
      <c r="B181" s="118"/>
      <c r="C181" s="118"/>
      <c r="D181" s="118"/>
      <c r="E181" s="118"/>
      <c r="F181" s="118"/>
      <c r="G181" s="118"/>
    </row>
    <row r="182" spans="1:7" x14ac:dyDescent="0.25">
      <c r="A182" s="84">
        <v>1</v>
      </c>
      <c r="B182" s="4" t="s">
        <v>7</v>
      </c>
      <c r="C182" s="56">
        <v>1</v>
      </c>
      <c r="D182" s="56">
        <v>11</v>
      </c>
      <c r="E182" s="56">
        <v>10</v>
      </c>
      <c r="F182" s="56">
        <f t="shared" si="18"/>
        <v>22</v>
      </c>
      <c r="G182" s="57">
        <f t="shared" si="19"/>
        <v>0.17599999999999999</v>
      </c>
    </row>
    <row r="183" spans="1:7" x14ac:dyDescent="0.25">
      <c r="A183" s="84">
        <v>2</v>
      </c>
      <c r="B183" s="4" t="s">
        <v>8</v>
      </c>
      <c r="C183" s="56">
        <v>6</v>
      </c>
      <c r="D183" s="56">
        <v>16</v>
      </c>
      <c r="E183" s="56">
        <v>21</v>
      </c>
      <c r="F183" s="56">
        <f t="shared" si="18"/>
        <v>43</v>
      </c>
      <c r="G183" s="57">
        <f t="shared" si="19"/>
        <v>0.34399999999999997</v>
      </c>
    </row>
    <row r="184" spans="1:7" ht="30" x14ac:dyDescent="0.25">
      <c r="A184" s="84">
        <v>3</v>
      </c>
      <c r="B184" s="4" t="s">
        <v>9</v>
      </c>
      <c r="C184" s="56">
        <v>3</v>
      </c>
      <c r="D184" s="56">
        <v>30</v>
      </c>
      <c r="E184" s="56">
        <v>13</v>
      </c>
      <c r="F184" s="56">
        <f t="shared" si="18"/>
        <v>46</v>
      </c>
      <c r="G184" s="57">
        <f t="shared" si="19"/>
        <v>0.36799999999999999</v>
      </c>
    </row>
    <row r="185" spans="1:7" x14ac:dyDescent="0.25">
      <c r="A185" s="84">
        <v>4</v>
      </c>
      <c r="B185" s="4" t="s">
        <v>10</v>
      </c>
      <c r="C185" s="56">
        <v>3</v>
      </c>
      <c r="D185" s="56">
        <v>7</v>
      </c>
      <c r="E185" s="56">
        <v>10</v>
      </c>
      <c r="F185" s="56">
        <f t="shared" si="18"/>
        <v>20</v>
      </c>
      <c r="G185" s="57">
        <f t="shared" si="19"/>
        <v>0.16</v>
      </c>
    </row>
    <row r="186" spans="1:7" x14ac:dyDescent="0.25">
      <c r="A186" s="84">
        <v>5</v>
      </c>
      <c r="B186" s="4" t="s">
        <v>5</v>
      </c>
      <c r="C186" s="56">
        <v>1</v>
      </c>
      <c r="D186" s="56">
        <v>1</v>
      </c>
      <c r="E186" s="56">
        <v>4</v>
      </c>
      <c r="F186" s="56">
        <f t="shared" si="18"/>
        <v>6</v>
      </c>
      <c r="G186" s="57">
        <f t="shared" si="19"/>
        <v>4.8000000000000001E-2</v>
      </c>
    </row>
    <row r="187" spans="1:7" x14ac:dyDescent="0.25">
      <c r="A187" s="84">
        <v>6</v>
      </c>
      <c r="B187" s="4" t="s">
        <v>48</v>
      </c>
      <c r="C187" s="56"/>
      <c r="D187" s="56"/>
      <c r="E187" s="56"/>
      <c r="F187" s="56">
        <f t="shared" si="18"/>
        <v>0</v>
      </c>
      <c r="G187" s="57">
        <f t="shared" si="19"/>
        <v>0</v>
      </c>
    </row>
    <row r="188" spans="1:7" ht="30" x14ac:dyDescent="0.25">
      <c r="A188" s="84">
        <v>7</v>
      </c>
      <c r="B188" s="4" t="s">
        <v>11</v>
      </c>
      <c r="C188" s="56">
        <v>4</v>
      </c>
      <c r="D188" s="56">
        <v>13</v>
      </c>
      <c r="E188" s="56">
        <v>11</v>
      </c>
      <c r="F188" s="56">
        <f t="shared" si="18"/>
        <v>28</v>
      </c>
      <c r="G188" s="57">
        <f t="shared" si="19"/>
        <v>0.224</v>
      </c>
    </row>
    <row r="189" spans="1:7" ht="30" x14ac:dyDescent="0.25">
      <c r="A189" s="84">
        <v>8</v>
      </c>
      <c r="B189" s="4" t="s">
        <v>44</v>
      </c>
      <c r="C189" s="56">
        <v>8</v>
      </c>
      <c r="D189" s="56">
        <v>41</v>
      </c>
      <c r="E189" s="56">
        <v>39</v>
      </c>
      <c r="F189" s="56">
        <f t="shared" si="18"/>
        <v>88</v>
      </c>
      <c r="G189" s="57">
        <f t="shared" si="19"/>
        <v>0.70399999999999996</v>
      </c>
    </row>
    <row r="190" spans="1:7" x14ac:dyDescent="0.25">
      <c r="A190" s="84">
        <v>9</v>
      </c>
      <c r="B190" s="4" t="s">
        <v>5</v>
      </c>
      <c r="C190" s="56">
        <v>1</v>
      </c>
      <c r="D190" s="56">
        <v>1</v>
      </c>
      <c r="E190" s="56"/>
      <c r="F190" s="56">
        <f t="shared" si="18"/>
        <v>2</v>
      </c>
      <c r="G190" s="57">
        <f t="shared" si="19"/>
        <v>1.6E-2</v>
      </c>
    </row>
    <row r="191" spans="1:7" x14ac:dyDescent="0.25">
      <c r="A191" s="84">
        <v>10</v>
      </c>
      <c r="B191" s="4" t="s">
        <v>23</v>
      </c>
      <c r="C191" s="56"/>
      <c r="D191" s="56">
        <v>1</v>
      </c>
      <c r="E191" s="56"/>
      <c r="F191" s="56">
        <f t="shared" si="18"/>
        <v>1</v>
      </c>
      <c r="G191" s="57">
        <f t="shared" si="19"/>
        <v>8.0000000000000002E-3</v>
      </c>
    </row>
    <row r="192" spans="1:7" x14ac:dyDescent="0.25">
      <c r="A192" s="84">
        <v>11</v>
      </c>
      <c r="B192" s="4" t="s">
        <v>24</v>
      </c>
      <c r="C192" s="56"/>
      <c r="D192" s="56">
        <v>1</v>
      </c>
      <c r="E192" s="56"/>
      <c r="F192" s="56">
        <f t="shared" si="18"/>
        <v>1</v>
      </c>
      <c r="G192" s="57">
        <f t="shared" si="19"/>
        <v>8.0000000000000002E-3</v>
      </c>
    </row>
    <row r="193" spans="1:7" x14ac:dyDescent="0.25">
      <c r="A193" s="84">
        <v>12</v>
      </c>
      <c r="B193" s="4" t="s">
        <v>26</v>
      </c>
      <c r="C193" s="56"/>
      <c r="D193" s="56"/>
      <c r="E193" s="56">
        <v>1</v>
      </c>
      <c r="F193" s="56">
        <f t="shared" si="18"/>
        <v>1</v>
      </c>
      <c r="G193" s="57">
        <f t="shared" si="19"/>
        <v>8.0000000000000002E-3</v>
      </c>
    </row>
    <row r="194" spans="1:7" x14ac:dyDescent="0.25">
      <c r="A194" s="84">
        <v>13</v>
      </c>
      <c r="B194" s="4" t="s">
        <v>27</v>
      </c>
      <c r="C194" s="56"/>
      <c r="D194" s="56"/>
      <c r="E194" s="56">
        <v>1</v>
      </c>
      <c r="F194" s="56">
        <f t="shared" si="18"/>
        <v>1</v>
      </c>
      <c r="G194" s="57">
        <f t="shared" si="19"/>
        <v>8.0000000000000002E-3</v>
      </c>
    </row>
    <row r="195" spans="1:7" x14ac:dyDescent="0.25">
      <c r="A195" s="84">
        <v>14</v>
      </c>
      <c r="B195" s="4" t="s">
        <v>33</v>
      </c>
      <c r="C195" s="56"/>
      <c r="D195" s="56">
        <v>3</v>
      </c>
      <c r="E195" s="56">
        <v>2</v>
      </c>
      <c r="F195" s="56">
        <f t="shared" si="18"/>
        <v>5</v>
      </c>
      <c r="G195" s="57">
        <f t="shared" si="19"/>
        <v>0.04</v>
      </c>
    </row>
    <row r="196" spans="1:7" ht="30" customHeight="1" x14ac:dyDescent="0.25">
      <c r="A196" s="135" t="s">
        <v>49</v>
      </c>
      <c r="B196" s="135"/>
      <c r="C196" s="135"/>
      <c r="D196" s="135"/>
      <c r="E196" s="135"/>
      <c r="F196" s="135"/>
      <c r="G196" s="136"/>
    </row>
    <row r="197" spans="1:7" x14ac:dyDescent="0.25">
      <c r="A197" s="84">
        <v>1</v>
      </c>
      <c r="B197" s="4" t="s">
        <v>12</v>
      </c>
      <c r="C197" s="38">
        <v>3</v>
      </c>
      <c r="D197" s="38">
        <v>13</v>
      </c>
      <c r="E197" s="38">
        <v>8</v>
      </c>
      <c r="F197" s="38">
        <f t="shared" si="18"/>
        <v>24</v>
      </c>
      <c r="G197" s="40">
        <f t="shared" si="19"/>
        <v>0.192</v>
      </c>
    </row>
    <row r="198" spans="1:7" ht="30" x14ac:dyDescent="0.25">
      <c r="A198" s="84">
        <v>2</v>
      </c>
      <c r="B198" s="4" t="s">
        <v>13</v>
      </c>
      <c r="C198" s="38">
        <v>0</v>
      </c>
      <c r="D198" s="38">
        <v>8</v>
      </c>
      <c r="E198" s="38">
        <v>6</v>
      </c>
      <c r="F198" s="38">
        <f t="shared" si="18"/>
        <v>14</v>
      </c>
      <c r="G198" s="40">
        <f t="shared" si="19"/>
        <v>0.112</v>
      </c>
    </row>
    <row r="199" spans="1:7" x14ac:dyDescent="0.25">
      <c r="A199" s="84">
        <v>3</v>
      </c>
      <c r="B199" s="4" t="s">
        <v>160</v>
      </c>
      <c r="C199" s="38">
        <v>5</v>
      </c>
      <c r="D199" s="38">
        <v>19</v>
      </c>
      <c r="E199" s="38">
        <v>25</v>
      </c>
      <c r="F199" s="38">
        <f t="shared" si="18"/>
        <v>49</v>
      </c>
      <c r="G199" s="40">
        <f t="shared" si="19"/>
        <v>0.39200000000000002</v>
      </c>
    </row>
    <row r="200" spans="1:7" x14ac:dyDescent="0.25">
      <c r="A200" s="84">
        <v>4</v>
      </c>
      <c r="B200" s="4" t="s">
        <v>14</v>
      </c>
      <c r="C200" s="38">
        <v>3</v>
      </c>
      <c r="D200" s="38">
        <v>5</v>
      </c>
      <c r="E200" s="38">
        <v>3</v>
      </c>
      <c r="F200" s="38">
        <f t="shared" si="18"/>
        <v>11</v>
      </c>
      <c r="G200" s="40">
        <f t="shared" si="19"/>
        <v>8.7999999999999995E-2</v>
      </c>
    </row>
    <row r="201" spans="1:7" x14ac:dyDescent="0.25">
      <c r="A201" s="84">
        <v>5</v>
      </c>
      <c r="B201" s="4" t="s">
        <v>15</v>
      </c>
      <c r="C201" s="38">
        <v>1</v>
      </c>
      <c r="D201" s="38">
        <v>16</v>
      </c>
      <c r="E201" s="38">
        <v>13</v>
      </c>
      <c r="F201" s="38">
        <f t="shared" si="18"/>
        <v>30</v>
      </c>
      <c r="G201" s="40">
        <f t="shared" si="19"/>
        <v>0.24</v>
      </c>
    </row>
    <row r="202" spans="1:7" x14ac:dyDescent="0.25">
      <c r="A202" s="84">
        <v>6</v>
      </c>
      <c r="B202" s="4" t="s">
        <v>5</v>
      </c>
      <c r="C202" s="38">
        <v>1</v>
      </c>
      <c r="D202" s="38">
        <v>4</v>
      </c>
      <c r="E202" s="38">
        <v>2</v>
      </c>
      <c r="F202" s="38">
        <f t="shared" si="18"/>
        <v>7</v>
      </c>
      <c r="G202" s="40">
        <f t="shared" si="19"/>
        <v>5.6000000000000001E-2</v>
      </c>
    </row>
    <row r="203" spans="1:7" ht="30" customHeight="1" x14ac:dyDescent="0.25">
      <c r="A203" s="137" t="s">
        <v>42</v>
      </c>
      <c r="B203" s="137"/>
      <c r="C203" s="137"/>
      <c r="D203" s="137"/>
      <c r="E203" s="137"/>
      <c r="F203" s="137"/>
      <c r="G203" s="138"/>
    </row>
    <row r="204" spans="1:7" x14ac:dyDescent="0.25">
      <c r="A204" s="84">
        <v>1</v>
      </c>
      <c r="B204" s="4" t="s">
        <v>35</v>
      </c>
      <c r="C204" s="38">
        <v>1</v>
      </c>
      <c r="D204" s="38">
        <v>20</v>
      </c>
      <c r="E204" s="38">
        <v>13</v>
      </c>
      <c r="F204" s="38">
        <f t="shared" si="18"/>
        <v>34</v>
      </c>
      <c r="G204" s="40">
        <f t="shared" si="19"/>
        <v>0.27200000000000002</v>
      </c>
    </row>
    <row r="205" spans="1:7" x14ac:dyDescent="0.25">
      <c r="A205" s="84">
        <v>2</v>
      </c>
      <c r="B205" s="4" t="s">
        <v>16</v>
      </c>
      <c r="C205" s="38">
        <v>1</v>
      </c>
      <c r="D205" s="38">
        <v>16</v>
      </c>
      <c r="E205" s="38">
        <v>7</v>
      </c>
      <c r="F205" s="38">
        <f t="shared" si="18"/>
        <v>24</v>
      </c>
      <c r="G205" s="40">
        <f t="shared" si="19"/>
        <v>0.192</v>
      </c>
    </row>
    <row r="206" spans="1:7" x14ac:dyDescent="0.25">
      <c r="A206" s="84">
        <v>3</v>
      </c>
      <c r="B206" s="4" t="s">
        <v>17</v>
      </c>
      <c r="C206" s="38">
        <v>0</v>
      </c>
      <c r="D206" s="38">
        <v>14</v>
      </c>
      <c r="E206" s="38">
        <v>7</v>
      </c>
      <c r="F206" s="38">
        <f t="shared" si="18"/>
        <v>21</v>
      </c>
      <c r="G206" s="40">
        <f t="shared" si="19"/>
        <v>0.16800000000000001</v>
      </c>
    </row>
    <row r="207" spans="1:7" x14ac:dyDescent="0.25">
      <c r="A207" s="84">
        <v>4</v>
      </c>
      <c r="B207" s="4" t="s">
        <v>18</v>
      </c>
      <c r="C207" s="38">
        <v>2</v>
      </c>
      <c r="D207" s="38">
        <v>17</v>
      </c>
      <c r="E207" s="38">
        <v>9</v>
      </c>
      <c r="F207" s="38">
        <f t="shared" si="18"/>
        <v>28</v>
      </c>
      <c r="G207" s="40">
        <f t="shared" si="19"/>
        <v>0.224</v>
      </c>
    </row>
    <row r="208" spans="1:7" x14ac:dyDescent="0.25">
      <c r="A208" s="84">
        <v>5</v>
      </c>
      <c r="B208" s="4" t="s">
        <v>19</v>
      </c>
      <c r="C208" s="38">
        <v>3</v>
      </c>
      <c r="D208" s="38">
        <v>14</v>
      </c>
      <c r="E208" s="38">
        <v>21</v>
      </c>
      <c r="F208" s="38">
        <f t="shared" si="18"/>
        <v>38</v>
      </c>
      <c r="G208" s="40">
        <f t="shared" si="19"/>
        <v>0.30399999999999999</v>
      </c>
    </row>
    <row r="209" spans="1:7" x14ac:dyDescent="0.25">
      <c r="A209" s="84">
        <v>6</v>
      </c>
      <c r="B209" s="4" t="s">
        <v>20</v>
      </c>
      <c r="C209" s="38">
        <v>3</v>
      </c>
      <c r="D209" s="38">
        <v>8</v>
      </c>
      <c r="E209" s="38">
        <v>7</v>
      </c>
      <c r="F209" s="38">
        <f t="shared" si="18"/>
        <v>18</v>
      </c>
      <c r="G209" s="40">
        <f t="shared" si="19"/>
        <v>0.14399999999999999</v>
      </c>
    </row>
    <row r="210" spans="1:7" x14ac:dyDescent="0.25">
      <c r="A210" s="84">
        <v>7</v>
      </c>
      <c r="B210" s="4" t="s">
        <v>21</v>
      </c>
      <c r="C210" s="38">
        <v>3</v>
      </c>
      <c r="D210" s="38">
        <v>18</v>
      </c>
      <c r="E210" s="38">
        <v>9</v>
      </c>
      <c r="F210" s="38">
        <f t="shared" si="18"/>
        <v>30</v>
      </c>
      <c r="G210" s="40">
        <f t="shared" si="19"/>
        <v>0.24</v>
      </c>
    </row>
    <row r="211" spans="1:7" x14ac:dyDescent="0.25">
      <c r="A211" s="84">
        <v>8</v>
      </c>
      <c r="B211" s="4" t="s">
        <v>5</v>
      </c>
      <c r="C211" s="38">
        <v>1</v>
      </c>
      <c r="D211" s="38">
        <v>4</v>
      </c>
      <c r="E211" s="38">
        <v>3</v>
      </c>
      <c r="F211" s="38">
        <f t="shared" si="18"/>
        <v>8</v>
      </c>
      <c r="G211" s="40">
        <f t="shared" si="19"/>
        <v>6.4000000000000001E-2</v>
      </c>
    </row>
    <row r="213" spans="1:7" ht="24.75" customHeight="1" x14ac:dyDescent="0.25">
      <c r="A213" s="126"/>
      <c r="B213" s="126"/>
      <c r="C213" s="126"/>
      <c r="D213" s="126"/>
      <c r="E213" s="126"/>
      <c r="F213" s="126"/>
      <c r="G213" s="126"/>
    </row>
    <row r="214" spans="1:7" ht="25.5" customHeight="1" x14ac:dyDescent="0.25">
      <c r="A214" s="125"/>
      <c r="B214" s="125"/>
      <c r="C214" s="131" t="s">
        <v>54</v>
      </c>
      <c r="D214" s="131"/>
      <c r="E214" s="132" t="s">
        <v>161</v>
      </c>
      <c r="F214" s="122" t="s">
        <v>51</v>
      </c>
    </row>
    <row r="215" spans="1:7" ht="24.75" customHeight="1" x14ac:dyDescent="0.25">
      <c r="A215" s="125" t="s">
        <v>52</v>
      </c>
      <c r="B215" s="118" t="s">
        <v>45</v>
      </c>
      <c r="C215" s="46" t="s">
        <v>39</v>
      </c>
      <c r="D215" s="46" t="s">
        <v>40</v>
      </c>
      <c r="E215" s="133"/>
      <c r="F215" s="123"/>
    </row>
    <row r="216" spans="1:7" ht="24.75" customHeight="1" x14ac:dyDescent="0.25">
      <c r="A216" s="125"/>
      <c r="B216" s="118"/>
      <c r="C216" s="46" t="s">
        <v>50</v>
      </c>
      <c r="D216" s="46" t="s">
        <v>50</v>
      </c>
      <c r="E216" s="134"/>
      <c r="F216" s="124"/>
    </row>
    <row r="217" spans="1:7" ht="27" customHeight="1" x14ac:dyDescent="0.25">
      <c r="A217" s="118" t="s">
        <v>43</v>
      </c>
      <c r="B217" s="118"/>
      <c r="C217" s="73">
        <v>24</v>
      </c>
      <c r="D217" s="73">
        <v>27</v>
      </c>
      <c r="E217" s="56">
        <f>SUM(C217:D217)</f>
        <v>51</v>
      </c>
      <c r="F217" s="106">
        <f>E217/81</f>
        <v>0.62962962962962965</v>
      </c>
    </row>
    <row r="218" spans="1:7" ht="22.5" customHeight="1" x14ac:dyDescent="0.25">
      <c r="A218" s="118" t="s">
        <v>46</v>
      </c>
      <c r="B218" s="118"/>
      <c r="C218" s="118"/>
      <c r="D218" s="118"/>
      <c r="E218" s="118"/>
      <c r="F218" s="118"/>
    </row>
    <row r="219" spans="1:7" ht="15" customHeight="1" x14ac:dyDescent="0.25">
      <c r="A219" s="31">
        <v>1</v>
      </c>
      <c r="B219" s="4" t="s">
        <v>1</v>
      </c>
      <c r="C219" s="73">
        <v>1</v>
      </c>
      <c r="D219" s="73">
        <v>2</v>
      </c>
      <c r="E219" s="56">
        <f t="shared" ref="E219:E264" si="20">SUM(C219:D219)</f>
        <v>3</v>
      </c>
      <c r="F219" s="57">
        <f>E219/51</f>
        <v>5.8823529411764705E-2</v>
      </c>
    </row>
    <row r="220" spans="1:7" x14ac:dyDescent="0.25">
      <c r="A220" s="31">
        <v>2</v>
      </c>
      <c r="B220" s="4" t="s">
        <v>2</v>
      </c>
      <c r="C220" s="73">
        <v>2</v>
      </c>
      <c r="D220" s="73">
        <v>6</v>
      </c>
      <c r="E220" s="56">
        <f t="shared" si="20"/>
        <v>8</v>
      </c>
      <c r="F220" s="57">
        <f t="shared" ref="F220:F264" si="21">E220/51</f>
        <v>0.15686274509803921</v>
      </c>
    </row>
    <row r="221" spans="1:7" ht="15" customHeight="1" x14ac:dyDescent="0.25">
      <c r="A221" s="31">
        <v>3</v>
      </c>
      <c r="B221" s="4" t="s">
        <v>3</v>
      </c>
      <c r="C221" s="73">
        <v>10</v>
      </c>
      <c r="D221" s="73">
        <v>5</v>
      </c>
      <c r="E221" s="56">
        <f t="shared" si="20"/>
        <v>15</v>
      </c>
      <c r="F221" s="57">
        <f t="shared" si="21"/>
        <v>0.29411764705882354</v>
      </c>
    </row>
    <row r="222" spans="1:7" x14ac:dyDescent="0.25">
      <c r="A222" s="31">
        <v>4</v>
      </c>
      <c r="B222" s="4" t="s">
        <v>4</v>
      </c>
      <c r="C222" s="73">
        <v>2</v>
      </c>
      <c r="D222" s="73">
        <v>5</v>
      </c>
      <c r="E222" s="56">
        <f t="shared" si="20"/>
        <v>7</v>
      </c>
      <c r="F222" s="57">
        <f t="shared" si="21"/>
        <v>0.13725490196078433</v>
      </c>
    </row>
    <row r="223" spans="1:7" x14ac:dyDescent="0.25">
      <c r="A223" s="31">
        <v>5</v>
      </c>
      <c r="B223" s="4" t="s">
        <v>5</v>
      </c>
      <c r="C223" s="73"/>
      <c r="D223" s="73"/>
      <c r="E223" s="56">
        <f t="shared" si="20"/>
        <v>0</v>
      </c>
      <c r="F223" s="57">
        <f t="shared" si="21"/>
        <v>0</v>
      </c>
    </row>
    <row r="224" spans="1:7" x14ac:dyDescent="0.25">
      <c r="A224" s="31">
        <v>6</v>
      </c>
      <c r="B224" s="4" t="s">
        <v>6</v>
      </c>
      <c r="C224" s="73"/>
      <c r="D224" s="73"/>
      <c r="E224" s="56">
        <f t="shared" si="20"/>
        <v>0</v>
      </c>
      <c r="F224" s="57">
        <f t="shared" si="21"/>
        <v>0</v>
      </c>
    </row>
    <row r="225" spans="1:6" x14ac:dyDescent="0.25">
      <c r="A225" s="31">
        <v>7</v>
      </c>
      <c r="B225" s="4" t="s">
        <v>23</v>
      </c>
      <c r="C225" s="73"/>
      <c r="D225" s="73"/>
      <c r="E225" s="56">
        <f t="shared" si="20"/>
        <v>0</v>
      </c>
      <c r="F225" s="57">
        <f t="shared" si="21"/>
        <v>0</v>
      </c>
    </row>
    <row r="226" spans="1:6" x14ac:dyDescent="0.25">
      <c r="A226" s="31">
        <v>8</v>
      </c>
      <c r="B226" s="4" t="s">
        <v>25</v>
      </c>
      <c r="C226" s="73"/>
      <c r="D226" s="73"/>
      <c r="E226" s="56">
        <f t="shared" si="20"/>
        <v>0</v>
      </c>
      <c r="F226" s="57">
        <f t="shared" si="21"/>
        <v>0</v>
      </c>
    </row>
    <row r="227" spans="1:6" x14ac:dyDescent="0.25">
      <c r="A227" s="31">
        <v>9</v>
      </c>
      <c r="B227" s="4" t="s">
        <v>33</v>
      </c>
      <c r="C227" s="73">
        <v>11</v>
      </c>
      <c r="D227" s="73">
        <v>13</v>
      </c>
      <c r="E227" s="56">
        <f t="shared" si="20"/>
        <v>24</v>
      </c>
      <c r="F227" s="57">
        <f t="shared" si="21"/>
        <v>0.47058823529411764</v>
      </c>
    </row>
    <row r="228" spans="1:6" ht="24.75" customHeight="1" x14ac:dyDescent="0.25">
      <c r="A228" s="118" t="s">
        <v>47</v>
      </c>
      <c r="B228" s="118"/>
      <c r="C228" s="118"/>
      <c r="D228" s="118"/>
      <c r="E228" s="118"/>
      <c r="F228" s="118"/>
    </row>
    <row r="229" spans="1:6" x14ac:dyDescent="0.25">
      <c r="A229" s="84">
        <v>1</v>
      </c>
      <c r="B229" s="4" t="s">
        <v>7</v>
      </c>
      <c r="C229" s="73">
        <v>8</v>
      </c>
      <c r="D229" s="73">
        <v>6</v>
      </c>
      <c r="E229" s="56">
        <f t="shared" si="20"/>
        <v>14</v>
      </c>
      <c r="F229" s="57">
        <f t="shared" si="21"/>
        <v>0.27450980392156865</v>
      </c>
    </row>
    <row r="230" spans="1:6" x14ac:dyDescent="0.25">
      <c r="A230" s="84">
        <v>2</v>
      </c>
      <c r="B230" s="4" t="s">
        <v>8</v>
      </c>
      <c r="C230" s="73">
        <v>9</v>
      </c>
      <c r="D230" s="73">
        <v>7</v>
      </c>
      <c r="E230" s="56">
        <f t="shared" si="20"/>
        <v>16</v>
      </c>
      <c r="F230" s="57">
        <f t="shared" si="21"/>
        <v>0.31372549019607843</v>
      </c>
    </row>
    <row r="231" spans="1:6" ht="15" customHeight="1" x14ac:dyDescent="0.25">
      <c r="A231" s="84">
        <v>3</v>
      </c>
      <c r="B231" s="4" t="s">
        <v>9</v>
      </c>
      <c r="C231" s="73">
        <v>6</v>
      </c>
      <c r="D231" s="73">
        <v>9</v>
      </c>
      <c r="E231" s="56">
        <f t="shared" si="20"/>
        <v>15</v>
      </c>
      <c r="F231" s="57">
        <f t="shared" si="21"/>
        <v>0.29411764705882354</v>
      </c>
    </row>
    <row r="232" spans="1:6" x14ac:dyDescent="0.25">
      <c r="A232" s="84">
        <v>4</v>
      </c>
      <c r="B232" s="4" t="s">
        <v>10</v>
      </c>
      <c r="C232" s="73">
        <v>4</v>
      </c>
      <c r="D232" s="73">
        <v>2</v>
      </c>
      <c r="E232" s="56">
        <f t="shared" si="20"/>
        <v>6</v>
      </c>
      <c r="F232" s="57">
        <f t="shared" si="21"/>
        <v>0.11764705882352941</v>
      </c>
    </row>
    <row r="233" spans="1:6" x14ac:dyDescent="0.25">
      <c r="A233" s="84">
        <v>5</v>
      </c>
      <c r="B233" s="4" t="s">
        <v>5</v>
      </c>
      <c r="C233" s="73"/>
      <c r="D233" s="73"/>
      <c r="E233" s="56">
        <f t="shared" si="20"/>
        <v>0</v>
      </c>
      <c r="F233" s="57">
        <f t="shared" si="21"/>
        <v>0</v>
      </c>
    </row>
    <row r="234" spans="1:6" x14ac:dyDescent="0.25">
      <c r="A234" s="84">
        <v>6</v>
      </c>
      <c r="B234" s="4" t="s">
        <v>33</v>
      </c>
      <c r="C234" s="73">
        <v>1</v>
      </c>
      <c r="D234" s="73">
        <v>6</v>
      </c>
      <c r="E234" s="56">
        <f t="shared" si="20"/>
        <v>7</v>
      </c>
      <c r="F234" s="57">
        <f t="shared" si="21"/>
        <v>0.13725490196078433</v>
      </c>
    </row>
    <row r="235" spans="1:6" ht="27.75" customHeight="1" x14ac:dyDescent="0.25">
      <c r="A235" s="118" t="s">
        <v>172</v>
      </c>
      <c r="B235" s="118"/>
      <c r="C235" s="118"/>
      <c r="D235" s="118"/>
      <c r="E235" s="118"/>
      <c r="F235" s="118"/>
    </row>
    <row r="236" spans="1:6" ht="15" customHeight="1" x14ac:dyDescent="0.25">
      <c r="A236" s="84">
        <v>1</v>
      </c>
      <c r="B236" s="4" t="s">
        <v>11</v>
      </c>
      <c r="C236" s="73">
        <v>4</v>
      </c>
      <c r="D236" s="73">
        <v>2</v>
      </c>
      <c r="E236" s="56">
        <f t="shared" si="20"/>
        <v>6</v>
      </c>
      <c r="F236" s="57">
        <f t="shared" si="21"/>
        <v>0.11764705882352941</v>
      </c>
    </row>
    <row r="237" spans="1:6" ht="15" customHeight="1" x14ac:dyDescent="0.25">
      <c r="A237" s="84">
        <v>2</v>
      </c>
      <c r="B237" s="4" t="s">
        <v>44</v>
      </c>
      <c r="C237" s="73">
        <v>13</v>
      </c>
      <c r="D237" s="73">
        <v>14</v>
      </c>
      <c r="E237" s="56">
        <f t="shared" si="20"/>
        <v>27</v>
      </c>
      <c r="F237" s="57">
        <f t="shared" si="21"/>
        <v>0.52941176470588236</v>
      </c>
    </row>
    <row r="238" spans="1:6" x14ac:dyDescent="0.25">
      <c r="A238" s="84">
        <v>3</v>
      </c>
      <c r="B238" s="4" t="s">
        <v>5</v>
      </c>
      <c r="C238" s="73"/>
      <c r="D238" s="73"/>
      <c r="E238" s="56">
        <f t="shared" si="20"/>
        <v>0</v>
      </c>
      <c r="F238" s="57">
        <f t="shared" si="21"/>
        <v>0</v>
      </c>
    </row>
    <row r="239" spans="1:6" x14ac:dyDescent="0.25">
      <c r="A239" s="84">
        <v>4</v>
      </c>
      <c r="B239" s="4" t="s">
        <v>23</v>
      </c>
      <c r="C239" s="73"/>
      <c r="D239" s="73"/>
      <c r="E239" s="56">
        <f t="shared" si="20"/>
        <v>0</v>
      </c>
      <c r="F239" s="57">
        <f t="shared" si="21"/>
        <v>0</v>
      </c>
    </row>
    <row r="240" spans="1:6" x14ac:dyDescent="0.25">
      <c r="A240" s="84">
        <v>5</v>
      </c>
      <c r="B240" s="4" t="s">
        <v>24</v>
      </c>
      <c r="C240" s="73"/>
      <c r="D240" s="73"/>
      <c r="E240" s="56">
        <f t="shared" si="20"/>
        <v>0</v>
      </c>
      <c r="F240" s="57">
        <f t="shared" si="21"/>
        <v>0</v>
      </c>
    </row>
    <row r="241" spans="1:6" x14ac:dyDescent="0.25">
      <c r="A241" s="84">
        <v>6</v>
      </c>
      <c r="B241" s="4" t="s">
        <v>26</v>
      </c>
      <c r="C241" s="73"/>
      <c r="D241" s="73"/>
      <c r="E241" s="56">
        <f t="shared" si="20"/>
        <v>0</v>
      </c>
      <c r="F241" s="57">
        <f t="shared" si="21"/>
        <v>0</v>
      </c>
    </row>
    <row r="242" spans="1:6" x14ac:dyDescent="0.25">
      <c r="A242" s="84">
        <v>7</v>
      </c>
      <c r="B242" s="4" t="s">
        <v>27</v>
      </c>
      <c r="C242" s="73"/>
      <c r="D242" s="73"/>
      <c r="E242" s="56">
        <f t="shared" si="20"/>
        <v>0</v>
      </c>
      <c r="F242" s="57">
        <f t="shared" si="21"/>
        <v>0</v>
      </c>
    </row>
    <row r="243" spans="1:6" x14ac:dyDescent="0.25">
      <c r="A243" s="84">
        <v>8</v>
      </c>
      <c r="B243" s="4" t="s">
        <v>30</v>
      </c>
      <c r="C243" s="73"/>
      <c r="D243" s="73"/>
      <c r="E243" s="56">
        <f t="shared" si="20"/>
        <v>0</v>
      </c>
      <c r="F243" s="57">
        <f t="shared" si="21"/>
        <v>0</v>
      </c>
    </row>
    <row r="244" spans="1:6" x14ac:dyDescent="0.25">
      <c r="A244" s="84">
        <v>9</v>
      </c>
      <c r="B244" s="4" t="s">
        <v>32</v>
      </c>
      <c r="C244" s="73"/>
      <c r="D244" s="73"/>
      <c r="E244" s="56">
        <f t="shared" si="20"/>
        <v>0</v>
      </c>
      <c r="F244" s="57">
        <f t="shared" si="21"/>
        <v>0</v>
      </c>
    </row>
    <row r="245" spans="1:6" x14ac:dyDescent="0.25">
      <c r="A245" s="84">
        <v>10</v>
      </c>
      <c r="B245" s="4" t="s">
        <v>33</v>
      </c>
      <c r="C245" s="73">
        <v>9</v>
      </c>
      <c r="D245" s="73">
        <v>12</v>
      </c>
      <c r="E245" s="56">
        <f t="shared" si="20"/>
        <v>21</v>
      </c>
      <c r="F245" s="57">
        <f t="shared" si="21"/>
        <v>0.41176470588235292</v>
      </c>
    </row>
    <row r="246" spans="1:6" ht="32.25" customHeight="1" x14ac:dyDescent="0.25">
      <c r="A246" s="118" t="s">
        <v>49</v>
      </c>
      <c r="B246" s="118"/>
      <c r="C246" s="118"/>
      <c r="D246" s="118"/>
      <c r="E246" s="118"/>
      <c r="F246" s="118"/>
    </row>
    <row r="247" spans="1:6" x14ac:dyDescent="0.25">
      <c r="A247" s="84">
        <v>1</v>
      </c>
      <c r="B247" s="4" t="s">
        <v>12</v>
      </c>
      <c r="C247" s="73">
        <v>7</v>
      </c>
      <c r="D247" s="73">
        <v>7</v>
      </c>
      <c r="E247" s="56">
        <f t="shared" si="20"/>
        <v>14</v>
      </c>
      <c r="F247" s="57">
        <f t="shared" si="21"/>
        <v>0.27450980392156865</v>
      </c>
    </row>
    <row r="248" spans="1:6" ht="15" customHeight="1" x14ac:dyDescent="0.25">
      <c r="A248" s="84">
        <v>2</v>
      </c>
      <c r="B248" s="4" t="s">
        <v>13</v>
      </c>
      <c r="C248" s="73">
        <v>2</v>
      </c>
      <c r="D248" s="73">
        <v>2</v>
      </c>
      <c r="E248" s="56">
        <f t="shared" si="20"/>
        <v>4</v>
      </c>
      <c r="F248" s="57">
        <f t="shared" si="21"/>
        <v>7.8431372549019607E-2</v>
      </c>
    </row>
    <row r="249" spans="1:6" x14ac:dyDescent="0.25">
      <c r="A249" s="84">
        <v>3</v>
      </c>
      <c r="B249" s="4" t="s">
        <v>160</v>
      </c>
      <c r="C249" s="73">
        <v>6</v>
      </c>
      <c r="D249" s="73">
        <v>6</v>
      </c>
      <c r="E249" s="56">
        <f t="shared" si="20"/>
        <v>12</v>
      </c>
      <c r="F249" s="57">
        <f t="shared" si="21"/>
        <v>0.23529411764705882</v>
      </c>
    </row>
    <row r="250" spans="1:6" x14ac:dyDescent="0.25">
      <c r="A250" s="84">
        <v>4</v>
      </c>
      <c r="B250" s="4" t="s">
        <v>14</v>
      </c>
      <c r="C250" s="73">
        <v>4</v>
      </c>
      <c r="D250" s="73">
        <v>6</v>
      </c>
      <c r="E250" s="56">
        <f t="shared" si="20"/>
        <v>10</v>
      </c>
      <c r="F250" s="57">
        <f t="shared" si="21"/>
        <v>0.19607843137254902</v>
      </c>
    </row>
    <row r="251" spans="1:6" x14ac:dyDescent="0.25">
      <c r="A251" s="84">
        <v>5</v>
      </c>
      <c r="B251" s="4" t="s">
        <v>15</v>
      </c>
      <c r="C251" s="73">
        <v>8</v>
      </c>
      <c r="D251" s="73">
        <v>4</v>
      </c>
      <c r="E251" s="56">
        <f t="shared" si="20"/>
        <v>12</v>
      </c>
      <c r="F251" s="57">
        <f t="shared" si="21"/>
        <v>0.23529411764705882</v>
      </c>
    </row>
    <row r="252" spans="1:6" x14ac:dyDescent="0.25">
      <c r="A252" s="84">
        <v>6</v>
      </c>
      <c r="B252" s="4" t="s">
        <v>5</v>
      </c>
      <c r="C252" s="73"/>
      <c r="D252" s="73"/>
      <c r="E252" s="56">
        <f t="shared" si="20"/>
        <v>0</v>
      </c>
      <c r="F252" s="57">
        <f t="shared" si="21"/>
        <v>0</v>
      </c>
    </row>
    <row r="253" spans="1:6" x14ac:dyDescent="0.25">
      <c r="A253" s="84">
        <v>7</v>
      </c>
      <c r="B253" s="4" t="s">
        <v>33</v>
      </c>
      <c r="C253" s="73">
        <v>2</v>
      </c>
      <c r="D253" s="73">
        <v>7</v>
      </c>
      <c r="E253" s="56">
        <f t="shared" si="20"/>
        <v>9</v>
      </c>
      <c r="F253" s="57">
        <f t="shared" si="21"/>
        <v>0.17647058823529413</v>
      </c>
    </row>
    <row r="254" spans="1:6" x14ac:dyDescent="0.25">
      <c r="A254" s="84">
        <v>8</v>
      </c>
      <c r="B254" s="4" t="s">
        <v>37</v>
      </c>
      <c r="C254" s="73"/>
      <c r="D254" s="73"/>
      <c r="E254" s="56">
        <f t="shared" si="20"/>
        <v>0</v>
      </c>
      <c r="F254" s="57">
        <f t="shared" si="21"/>
        <v>0</v>
      </c>
    </row>
    <row r="255" spans="1:6" ht="27.75" customHeight="1" x14ac:dyDescent="0.25">
      <c r="A255" s="128" t="s">
        <v>42</v>
      </c>
      <c r="B255" s="129"/>
      <c r="C255" s="129"/>
      <c r="D255" s="129"/>
      <c r="E255" s="129"/>
      <c r="F255" s="130"/>
    </row>
    <row r="256" spans="1:6" x14ac:dyDescent="0.25">
      <c r="A256" s="31">
        <v>1</v>
      </c>
      <c r="B256" s="4" t="s">
        <v>35</v>
      </c>
      <c r="C256" s="73">
        <v>10</v>
      </c>
      <c r="D256" s="73">
        <v>5</v>
      </c>
      <c r="E256" s="56">
        <f t="shared" si="20"/>
        <v>15</v>
      </c>
      <c r="F256" s="57">
        <f t="shared" si="21"/>
        <v>0.29411764705882354</v>
      </c>
    </row>
    <row r="257" spans="1:6" x14ac:dyDescent="0.25">
      <c r="A257" s="31">
        <v>2</v>
      </c>
      <c r="B257" s="4" t="s">
        <v>16</v>
      </c>
      <c r="C257" s="73">
        <v>4</v>
      </c>
      <c r="D257" s="73">
        <v>6</v>
      </c>
      <c r="E257" s="56">
        <f t="shared" si="20"/>
        <v>10</v>
      </c>
      <c r="F257" s="57">
        <f t="shared" si="21"/>
        <v>0.19607843137254902</v>
      </c>
    </row>
    <row r="258" spans="1:6" x14ac:dyDescent="0.25">
      <c r="A258" s="31">
        <v>3</v>
      </c>
      <c r="B258" s="4" t="s">
        <v>17</v>
      </c>
      <c r="C258" s="73">
        <v>4</v>
      </c>
      <c r="D258" s="73">
        <v>4</v>
      </c>
      <c r="E258" s="56">
        <f t="shared" si="20"/>
        <v>8</v>
      </c>
      <c r="F258" s="57">
        <f t="shared" si="21"/>
        <v>0.15686274509803921</v>
      </c>
    </row>
    <row r="259" spans="1:6" x14ac:dyDescent="0.25">
      <c r="A259" s="31">
        <v>4</v>
      </c>
      <c r="B259" s="4" t="s">
        <v>18</v>
      </c>
      <c r="C259" s="73">
        <v>4</v>
      </c>
      <c r="D259" s="73">
        <v>4</v>
      </c>
      <c r="E259" s="56">
        <f t="shared" si="20"/>
        <v>8</v>
      </c>
      <c r="F259" s="57">
        <f t="shared" si="21"/>
        <v>0.15686274509803921</v>
      </c>
    </row>
    <row r="260" spans="1:6" x14ac:dyDescent="0.25">
      <c r="A260" s="31">
        <v>5</v>
      </c>
      <c r="B260" s="4" t="s">
        <v>19</v>
      </c>
      <c r="C260" s="73">
        <v>4</v>
      </c>
      <c r="D260" s="73">
        <v>5</v>
      </c>
      <c r="E260" s="56">
        <f t="shared" si="20"/>
        <v>9</v>
      </c>
      <c r="F260" s="57">
        <f t="shared" si="21"/>
        <v>0.17647058823529413</v>
      </c>
    </row>
    <row r="261" spans="1:6" x14ac:dyDescent="0.25">
      <c r="A261" s="31">
        <v>6</v>
      </c>
      <c r="B261" s="4" t="s">
        <v>20</v>
      </c>
      <c r="C261" s="73">
        <v>1</v>
      </c>
      <c r="D261" s="73">
        <v>8</v>
      </c>
      <c r="E261" s="56">
        <f t="shared" si="20"/>
        <v>9</v>
      </c>
      <c r="F261" s="57">
        <f t="shared" si="21"/>
        <v>0.17647058823529413</v>
      </c>
    </row>
    <row r="262" spans="1:6" x14ac:dyDescent="0.25">
      <c r="A262" s="31">
        <v>7</v>
      </c>
      <c r="B262" s="4" t="s">
        <v>21</v>
      </c>
      <c r="C262" s="73">
        <v>5</v>
      </c>
      <c r="D262" s="73">
        <v>7</v>
      </c>
      <c r="E262" s="56">
        <f t="shared" si="20"/>
        <v>12</v>
      </c>
      <c r="F262" s="57">
        <f t="shared" si="21"/>
        <v>0.23529411764705882</v>
      </c>
    </row>
    <row r="263" spans="1:6" x14ac:dyDescent="0.25">
      <c r="A263" s="31">
        <v>8</v>
      </c>
      <c r="B263" s="4" t="s">
        <v>5</v>
      </c>
      <c r="C263" s="73"/>
      <c r="D263" s="73"/>
      <c r="E263" s="56">
        <f t="shared" si="20"/>
        <v>0</v>
      </c>
      <c r="F263" s="57">
        <f t="shared" si="21"/>
        <v>0</v>
      </c>
    </row>
    <row r="264" spans="1:6" x14ac:dyDescent="0.25">
      <c r="A264" s="31">
        <v>9</v>
      </c>
      <c r="B264" s="4" t="s">
        <v>33</v>
      </c>
      <c r="C264" s="73">
        <v>6</v>
      </c>
      <c r="D264" s="73">
        <v>10</v>
      </c>
      <c r="E264" s="56">
        <f t="shared" si="20"/>
        <v>16</v>
      </c>
      <c r="F264" s="57">
        <f t="shared" si="21"/>
        <v>0.31372549019607843</v>
      </c>
    </row>
  </sheetData>
  <mergeCells count="64">
    <mergeCell ref="A56:I56"/>
    <mergeCell ref="I58:I60"/>
    <mergeCell ref="A61:I61"/>
    <mergeCell ref="C58:G58"/>
    <mergeCell ref="A101:I101"/>
    <mergeCell ref="A92:I92"/>
    <mergeCell ref="A80:I80"/>
    <mergeCell ref="A73:I73"/>
    <mergeCell ref="A63:I63"/>
    <mergeCell ref="A36:Q36"/>
    <mergeCell ref="A24:Q24"/>
    <mergeCell ref="A7:Q7"/>
    <mergeCell ref="A45:O45"/>
    <mergeCell ref="A2:A4"/>
    <mergeCell ref="A17:O17"/>
    <mergeCell ref="A5:O5"/>
    <mergeCell ref="A1:Q1"/>
    <mergeCell ref="P2:P5"/>
    <mergeCell ref="Q2:Q5"/>
    <mergeCell ref="B2:B3"/>
    <mergeCell ref="C2:O2"/>
    <mergeCell ref="C114:E114"/>
    <mergeCell ref="F114:F116"/>
    <mergeCell ref="G114:G116"/>
    <mergeCell ref="H58:H60"/>
    <mergeCell ref="B59:B60"/>
    <mergeCell ref="A114:B114"/>
    <mergeCell ref="A115:A116"/>
    <mergeCell ref="B115:B116"/>
    <mergeCell ref="A59:A60"/>
    <mergeCell ref="A62:B62"/>
    <mergeCell ref="A58:B58"/>
    <mergeCell ref="A112:H112"/>
    <mergeCell ref="A255:F255"/>
    <mergeCell ref="C214:D214"/>
    <mergeCell ref="E214:E216"/>
    <mergeCell ref="F214:F216"/>
    <mergeCell ref="C168:E168"/>
    <mergeCell ref="F168:F170"/>
    <mergeCell ref="A181:G181"/>
    <mergeCell ref="A196:G196"/>
    <mergeCell ref="A203:G203"/>
    <mergeCell ref="B215:B216"/>
    <mergeCell ref="A214:B214"/>
    <mergeCell ref="A215:A216"/>
    <mergeCell ref="A217:B217"/>
    <mergeCell ref="A218:F218"/>
    <mergeCell ref="A228:F228"/>
    <mergeCell ref="A235:F235"/>
    <mergeCell ref="A246:F246"/>
    <mergeCell ref="A117:B117"/>
    <mergeCell ref="A118:G118"/>
    <mergeCell ref="A128:G128"/>
    <mergeCell ref="A135:G135"/>
    <mergeCell ref="A172:G172"/>
    <mergeCell ref="G168:G170"/>
    <mergeCell ref="A171:B171"/>
    <mergeCell ref="A146:G146"/>
    <mergeCell ref="A155:G155"/>
    <mergeCell ref="B169:B170"/>
    <mergeCell ref="A168:B168"/>
    <mergeCell ref="A169:A170"/>
    <mergeCell ref="A213:G213"/>
    <mergeCell ref="A166:G166"/>
  </mergeCells>
  <pageMargins left="0.7" right="0.7" top="0.75" bottom="0.75" header="0.3" footer="0.3"/>
  <pageSetup paperSize="9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workbookViewId="0">
      <selection activeCell="E3" sqref="E3"/>
    </sheetView>
  </sheetViews>
  <sheetFormatPr defaultRowHeight="15" x14ac:dyDescent="0.25"/>
  <cols>
    <col min="1" max="1" width="4.42578125" style="2" customWidth="1"/>
    <col min="2" max="2" width="42.85546875" customWidth="1"/>
    <col min="3" max="3" width="8.5703125" style="21" customWidth="1"/>
    <col min="4" max="4" width="9" style="22" customWidth="1"/>
    <col min="5" max="5" width="10.28515625" style="21" bestFit="1" customWidth="1"/>
    <col min="6" max="6" width="9.28515625" style="22" customWidth="1"/>
    <col min="7" max="7" width="11.42578125" style="21" customWidth="1"/>
    <col min="8" max="8" width="8.28515625" style="22" customWidth="1"/>
  </cols>
  <sheetData>
    <row r="1" spans="1:10" ht="60" customHeight="1" x14ac:dyDescent="0.25">
      <c r="A1" s="184" t="s">
        <v>302</v>
      </c>
      <c r="B1" s="184"/>
      <c r="C1" s="184"/>
      <c r="D1" s="184"/>
      <c r="E1" s="184"/>
      <c r="F1" s="184"/>
      <c r="G1" s="184"/>
      <c r="H1" s="184"/>
    </row>
    <row r="2" spans="1:10" x14ac:dyDescent="0.25">
      <c r="A2" s="3"/>
    </row>
    <row r="3" spans="1:10" ht="18.75" x14ac:dyDescent="0.25">
      <c r="A3" s="155" t="s">
        <v>300</v>
      </c>
      <c r="B3" s="155"/>
      <c r="C3" s="114">
        <v>388</v>
      </c>
      <c r="D3" s="115"/>
      <c r="E3" s="115"/>
      <c r="F3" s="115"/>
      <c r="G3" s="115"/>
      <c r="H3" s="115"/>
    </row>
    <row r="4" spans="1:10" ht="18.75" x14ac:dyDescent="0.25">
      <c r="A4" s="155" t="s">
        <v>298</v>
      </c>
      <c r="B4" s="155"/>
      <c r="C4" s="185">
        <f>C3/882</f>
        <v>0.4399092970521542</v>
      </c>
      <c r="D4" s="107"/>
      <c r="E4" s="107"/>
      <c r="F4" s="107"/>
      <c r="G4" s="107"/>
      <c r="H4" s="107"/>
    </row>
    <row r="6" spans="1:10" ht="19.5" customHeight="1" x14ac:dyDescent="0.25">
      <c r="A6" s="161" t="s">
        <v>52</v>
      </c>
      <c r="B6" s="160" t="s">
        <v>53</v>
      </c>
      <c r="C6" s="160" t="s">
        <v>54</v>
      </c>
      <c r="D6" s="160"/>
      <c r="E6" s="160"/>
      <c r="F6" s="160"/>
      <c r="G6" s="160"/>
      <c r="H6" s="160"/>
      <c r="I6" s="156"/>
      <c r="J6" s="157"/>
    </row>
    <row r="7" spans="1:10" ht="42.75" customHeight="1" x14ac:dyDescent="0.25">
      <c r="A7" s="161"/>
      <c r="B7" s="160"/>
      <c r="C7" s="160" t="s">
        <v>135</v>
      </c>
      <c r="D7" s="160"/>
      <c r="E7" s="160" t="s">
        <v>136</v>
      </c>
      <c r="F7" s="160"/>
      <c r="G7" s="160" t="s">
        <v>171</v>
      </c>
      <c r="H7" s="160"/>
      <c r="I7" s="156"/>
      <c r="J7" s="157"/>
    </row>
    <row r="8" spans="1:10" x14ac:dyDescent="0.25">
      <c r="A8" s="17"/>
      <c r="B8" s="18"/>
      <c r="C8" s="41" t="s">
        <v>50</v>
      </c>
      <c r="D8" s="20" t="s">
        <v>51</v>
      </c>
      <c r="E8" s="19" t="s">
        <v>50</v>
      </c>
      <c r="F8" s="55" t="s">
        <v>51</v>
      </c>
      <c r="G8" s="19" t="s">
        <v>50</v>
      </c>
      <c r="H8" s="55" t="s">
        <v>51</v>
      </c>
      <c r="I8" s="156"/>
      <c r="J8" s="157"/>
    </row>
    <row r="9" spans="1:10" ht="28.5" customHeight="1" x14ac:dyDescent="0.25">
      <c r="A9" s="160" t="s">
        <v>73</v>
      </c>
      <c r="B9" s="160"/>
      <c r="C9" s="160"/>
      <c r="D9" s="160"/>
      <c r="E9" s="160"/>
      <c r="F9" s="160"/>
      <c r="G9" s="160"/>
      <c r="H9" s="15"/>
    </row>
    <row r="10" spans="1:10" ht="30" x14ac:dyDescent="0.25">
      <c r="A10" s="17" t="s">
        <v>55</v>
      </c>
      <c r="B10" s="17" t="s">
        <v>56</v>
      </c>
      <c r="C10" s="18">
        <v>34</v>
      </c>
      <c r="D10" s="20">
        <f>C10/388</f>
        <v>8.7628865979381437E-2</v>
      </c>
      <c r="E10" s="18">
        <v>165</v>
      </c>
      <c r="F10" s="20">
        <f>E10/388</f>
        <v>0.42525773195876287</v>
      </c>
      <c r="G10" s="18">
        <v>187</v>
      </c>
      <c r="H10" s="15">
        <f>G10/388</f>
        <v>0.48195876288659795</v>
      </c>
    </row>
    <row r="11" spans="1:10" ht="54.75" customHeight="1" x14ac:dyDescent="0.25">
      <c r="A11" s="17" t="s">
        <v>57</v>
      </c>
      <c r="B11" s="17" t="s">
        <v>58</v>
      </c>
      <c r="C11" s="18">
        <v>16</v>
      </c>
      <c r="D11" s="20">
        <f t="shared" ref="D11:D18" si="0">C11/388</f>
        <v>4.1237113402061855E-2</v>
      </c>
      <c r="E11" s="18">
        <v>172</v>
      </c>
      <c r="F11" s="20">
        <f t="shared" ref="F11:F18" si="1">E11/388</f>
        <v>0.44329896907216493</v>
      </c>
      <c r="G11" s="18">
        <v>198</v>
      </c>
      <c r="H11" s="15">
        <f t="shared" ref="H11:H18" si="2">G11/388</f>
        <v>0.51030927835051543</v>
      </c>
    </row>
    <row r="12" spans="1:10" ht="45" x14ac:dyDescent="0.25">
      <c r="A12" s="17" t="s">
        <v>59</v>
      </c>
      <c r="B12" s="17" t="s">
        <v>60</v>
      </c>
      <c r="C12" s="18">
        <v>4</v>
      </c>
      <c r="D12" s="20">
        <f t="shared" si="0"/>
        <v>1.0309278350515464E-2</v>
      </c>
      <c r="E12" s="18">
        <v>113</v>
      </c>
      <c r="F12" s="20">
        <f t="shared" si="1"/>
        <v>0.29123711340206188</v>
      </c>
      <c r="G12" s="18">
        <v>267</v>
      </c>
      <c r="H12" s="15">
        <f t="shared" si="2"/>
        <v>0.68814432989690721</v>
      </c>
    </row>
    <row r="13" spans="1:10" ht="45" x14ac:dyDescent="0.25">
      <c r="A13" s="17" t="s">
        <v>61</v>
      </c>
      <c r="B13" s="17" t="s">
        <v>62</v>
      </c>
      <c r="C13" s="18">
        <v>7</v>
      </c>
      <c r="D13" s="20">
        <f t="shared" si="0"/>
        <v>1.804123711340206E-2</v>
      </c>
      <c r="E13" s="18">
        <v>118</v>
      </c>
      <c r="F13" s="20">
        <f t="shared" si="1"/>
        <v>0.30412371134020616</v>
      </c>
      <c r="G13" s="18">
        <v>259</v>
      </c>
      <c r="H13" s="15">
        <f t="shared" si="2"/>
        <v>0.66752577319587625</v>
      </c>
    </row>
    <row r="14" spans="1:10" ht="30" x14ac:dyDescent="0.25">
      <c r="A14" s="17" t="s">
        <v>63</v>
      </c>
      <c r="B14" s="17" t="s">
        <v>64</v>
      </c>
      <c r="C14" s="18">
        <v>9</v>
      </c>
      <c r="D14" s="20">
        <f t="shared" si="0"/>
        <v>2.3195876288659795E-2</v>
      </c>
      <c r="E14" s="18">
        <v>159</v>
      </c>
      <c r="F14" s="20">
        <f t="shared" si="1"/>
        <v>0.40979381443298968</v>
      </c>
      <c r="G14" s="18">
        <v>216</v>
      </c>
      <c r="H14" s="15">
        <f t="shared" si="2"/>
        <v>0.55670103092783507</v>
      </c>
    </row>
    <row r="15" spans="1:10" ht="30" x14ac:dyDescent="0.25">
      <c r="A15" s="17" t="s">
        <v>65</v>
      </c>
      <c r="B15" s="17" t="s">
        <v>66</v>
      </c>
      <c r="C15" s="18">
        <v>37</v>
      </c>
      <c r="D15" s="20">
        <f t="shared" si="0"/>
        <v>9.5360824742268036E-2</v>
      </c>
      <c r="E15" s="18">
        <v>175</v>
      </c>
      <c r="F15" s="20">
        <f t="shared" si="1"/>
        <v>0.45103092783505155</v>
      </c>
      <c r="G15" s="18">
        <v>173</v>
      </c>
      <c r="H15" s="15">
        <f t="shared" si="2"/>
        <v>0.44587628865979384</v>
      </c>
    </row>
    <row r="16" spans="1:10" ht="45" x14ac:dyDescent="0.25">
      <c r="A16" s="17" t="s">
        <v>67</v>
      </c>
      <c r="B16" s="17" t="s">
        <v>68</v>
      </c>
      <c r="C16" s="18">
        <v>8</v>
      </c>
      <c r="D16" s="20">
        <f t="shared" si="0"/>
        <v>2.0618556701030927E-2</v>
      </c>
      <c r="E16" s="18">
        <v>145</v>
      </c>
      <c r="F16" s="20">
        <f t="shared" si="1"/>
        <v>0.37371134020618557</v>
      </c>
      <c r="G16" s="18">
        <v>232</v>
      </c>
      <c r="H16" s="15">
        <f t="shared" si="2"/>
        <v>0.59793814432989689</v>
      </c>
    </row>
    <row r="17" spans="1:8" x14ac:dyDescent="0.25">
      <c r="A17" s="17" t="s">
        <v>69</v>
      </c>
      <c r="B17" s="17" t="s">
        <v>70</v>
      </c>
      <c r="C17" s="18">
        <v>2</v>
      </c>
      <c r="D17" s="20">
        <f t="shared" si="0"/>
        <v>5.1546391752577319E-3</v>
      </c>
      <c r="E17" s="18">
        <v>102</v>
      </c>
      <c r="F17" s="20">
        <f t="shared" si="1"/>
        <v>0.26288659793814434</v>
      </c>
      <c r="G17" s="18">
        <v>282</v>
      </c>
      <c r="H17" s="15">
        <f t="shared" si="2"/>
        <v>0.72680412371134018</v>
      </c>
    </row>
    <row r="18" spans="1:8" ht="27.75" customHeight="1" x14ac:dyDescent="0.25">
      <c r="A18" s="17" t="s">
        <v>71</v>
      </c>
      <c r="B18" s="17" t="s">
        <v>72</v>
      </c>
      <c r="C18" s="18">
        <v>17</v>
      </c>
      <c r="D18" s="20">
        <f t="shared" si="0"/>
        <v>4.3814432989690719E-2</v>
      </c>
      <c r="E18" s="18">
        <v>197</v>
      </c>
      <c r="F18" s="20">
        <f t="shared" si="1"/>
        <v>0.50773195876288657</v>
      </c>
      <c r="G18" s="18">
        <v>172</v>
      </c>
      <c r="H18" s="15">
        <f t="shared" si="2"/>
        <v>0.44329896907216493</v>
      </c>
    </row>
    <row r="19" spans="1:8" ht="32.25" customHeight="1" x14ac:dyDescent="0.25">
      <c r="A19" s="160" t="s">
        <v>74</v>
      </c>
      <c r="B19" s="160"/>
      <c r="C19" s="160"/>
      <c r="D19" s="160"/>
      <c r="E19" s="160"/>
      <c r="F19" s="160"/>
      <c r="G19" s="160"/>
      <c r="H19" s="15"/>
    </row>
    <row r="20" spans="1:8" s="16" customFormat="1" ht="30" x14ac:dyDescent="0.25">
      <c r="A20" s="17" t="s">
        <v>55</v>
      </c>
      <c r="B20" s="17" t="s">
        <v>75</v>
      </c>
      <c r="C20" s="18">
        <v>18</v>
      </c>
      <c r="D20" s="20">
        <f>C20/388</f>
        <v>4.6391752577319589E-2</v>
      </c>
      <c r="E20" s="18">
        <v>145</v>
      </c>
      <c r="F20" s="20">
        <f>E20/388</f>
        <v>0.37371134020618557</v>
      </c>
      <c r="G20" s="18">
        <v>223</v>
      </c>
      <c r="H20" s="23">
        <f>G20/388</f>
        <v>0.57474226804123707</v>
      </c>
    </row>
    <row r="21" spans="1:8" s="16" customFormat="1" ht="30" x14ac:dyDescent="0.25">
      <c r="A21" s="17" t="s">
        <v>57</v>
      </c>
      <c r="B21" s="17" t="s">
        <v>76</v>
      </c>
      <c r="C21" s="18">
        <v>13</v>
      </c>
      <c r="D21" s="20">
        <f t="shared" ref="D21:D22" si="3">C21/388</f>
        <v>3.3505154639175257E-2</v>
      </c>
      <c r="E21" s="18">
        <v>173</v>
      </c>
      <c r="F21" s="20">
        <f t="shared" ref="F21:F22" si="4">E21/388</f>
        <v>0.44587628865979384</v>
      </c>
      <c r="G21" s="18">
        <v>198</v>
      </c>
      <c r="H21" s="23">
        <f t="shared" ref="H21:H22" si="5">G21/388</f>
        <v>0.51030927835051543</v>
      </c>
    </row>
    <row r="22" spans="1:8" s="16" customFormat="1" ht="30" x14ac:dyDescent="0.25">
      <c r="A22" s="17" t="s">
        <v>59</v>
      </c>
      <c r="B22" s="17" t="s">
        <v>77</v>
      </c>
      <c r="C22" s="18">
        <v>6</v>
      </c>
      <c r="D22" s="20">
        <f t="shared" si="3"/>
        <v>1.5463917525773196E-2</v>
      </c>
      <c r="E22" s="18">
        <v>192</v>
      </c>
      <c r="F22" s="20">
        <f t="shared" si="4"/>
        <v>0.49484536082474229</v>
      </c>
      <c r="G22" s="18">
        <v>188</v>
      </c>
      <c r="H22" s="23">
        <f t="shared" si="5"/>
        <v>0.4845360824742268</v>
      </c>
    </row>
    <row r="23" spans="1:8" ht="31.5" customHeight="1" x14ac:dyDescent="0.25">
      <c r="A23" s="160" t="s">
        <v>78</v>
      </c>
      <c r="B23" s="160"/>
      <c r="C23" s="160"/>
      <c r="D23" s="160"/>
      <c r="E23" s="160"/>
      <c r="F23" s="160"/>
      <c r="G23" s="160"/>
      <c r="H23" s="15"/>
    </row>
    <row r="24" spans="1:8" ht="30" x14ac:dyDescent="0.25">
      <c r="A24" s="17" t="s">
        <v>55</v>
      </c>
      <c r="B24" s="17" t="s">
        <v>79</v>
      </c>
      <c r="C24" s="18">
        <v>4</v>
      </c>
      <c r="D24" s="20">
        <f>C24/388</f>
        <v>1.0309278350515464E-2</v>
      </c>
      <c r="E24" s="18">
        <v>65</v>
      </c>
      <c r="F24" s="20">
        <f>E24/388</f>
        <v>0.16752577319587628</v>
      </c>
      <c r="G24" s="18">
        <v>317</v>
      </c>
      <c r="H24" s="15">
        <f>G24/388</f>
        <v>0.8170103092783505</v>
      </c>
    </row>
    <row r="25" spans="1:8" ht="30" x14ac:dyDescent="0.25">
      <c r="A25" s="17" t="s">
        <v>57</v>
      </c>
      <c r="B25" s="17" t="s">
        <v>80</v>
      </c>
      <c r="C25" s="18">
        <v>3</v>
      </c>
      <c r="D25" s="20">
        <f t="shared" ref="D25:D49" si="6">C25/388</f>
        <v>7.7319587628865982E-3</v>
      </c>
      <c r="E25" s="18">
        <v>76</v>
      </c>
      <c r="F25" s="20">
        <f t="shared" ref="F25:F49" si="7">E25/388</f>
        <v>0.19587628865979381</v>
      </c>
      <c r="G25" s="18">
        <v>306</v>
      </c>
      <c r="H25" s="15">
        <f t="shared" ref="H25:H49" si="8">G25/388</f>
        <v>0.78865979381443296</v>
      </c>
    </row>
    <row r="26" spans="1:8" ht="30" x14ac:dyDescent="0.25">
      <c r="A26" s="17" t="s">
        <v>59</v>
      </c>
      <c r="B26" s="17" t="s">
        <v>81</v>
      </c>
      <c r="C26" s="18">
        <v>5</v>
      </c>
      <c r="D26" s="20">
        <f t="shared" si="6"/>
        <v>1.2886597938144329E-2</v>
      </c>
      <c r="E26" s="18">
        <v>80</v>
      </c>
      <c r="F26" s="20">
        <f t="shared" si="7"/>
        <v>0.20618556701030927</v>
      </c>
      <c r="G26" s="18">
        <v>294</v>
      </c>
      <c r="H26" s="15">
        <f t="shared" si="8"/>
        <v>0.75773195876288657</v>
      </c>
    </row>
    <row r="27" spans="1:8" ht="45" x14ac:dyDescent="0.25">
      <c r="A27" s="17" t="s">
        <v>61</v>
      </c>
      <c r="B27" s="17" t="s">
        <v>82</v>
      </c>
      <c r="C27" s="18">
        <v>8</v>
      </c>
      <c r="D27" s="20">
        <f t="shared" si="6"/>
        <v>2.0618556701030927E-2</v>
      </c>
      <c r="E27" s="18">
        <v>88</v>
      </c>
      <c r="F27" s="20">
        <f t="shared" si="7"/>
        <v>0.22680412371134021</v>
      </c>
      <c r="G27" s="18">
        <v>290</v>
      </c>
      <c r="H27" s="15">
        <f t="shared" si="8"/>
        <v>0.74742268041237114</v>
      </c>
    </row>
    <row r="28" spans="1:8" x14ac:dyDescent="0.25">
      <c r="A28" s="17" t="s">
        <v>63</v>
      </c>
      <c r="B28" s="17" t="s">
        <v>83</v>
      </c>
      <c r="C28" s="18">
        <v>11</v>
      </c>
      <c r="D28" s="20">
        <f t="shared" si="6"/>
        <v>2.8350515463917526E-2</v>
      </c>
      <c r="E28" s="18">
        <v>358</v>
      </c>
      <c r="F28" s="20">
        <f t="shared" si="7"/>
        <v>0.92268041237113407</v>
      </c>
      <c r="G28" s="18">
        <v>0</v>
      </c>
      <c r="H28" s="15">
        <f t="shared" si="8"/>
        <v>0</v>
      </c>
    </row>
    <row r="29" spans="1:8" ht="30" x14ac:dyDescent="0.25">
      <c r="A29" s="17" t="s">
        <v>65</v>
      </c>
      <c r="B29" s="17" t="s">
        <v>84</v>
      </c>
      <c r="C29" s="18">
        <v>12</v>
      </c>
      <c r="D29" s="20">
        <f t="shared" si="6"/>
        <v>3.0927835051546393E-2</v>
      </c>
      <c r="E29" s="18">
        <v>163</v>
      </c>
      <c r="F29" s="20">
        <f t="shared" si="7"/>
        <v>0.42010309278350516</v>
      </c>
      <c r="G29" s="18">
        <v>210</v>
      </c>
      <c r="H29" s="15">
        <f t="shared" si="8"/>
        <v>0.54123711340206182</v>
      </c>
    </row>
    <row r="30" spans="1:8" x14ac:dyDescent="0.25">
      <c r="A30" s="17" t="s">
        <v>67</v>
      </c>
      <c r="B30" s="17" t="s">
        <v>85</v>
      </c>
      <c r="C30" s="18">
        <v>10</v>
      </c>
      <c r="D30" s="20">
        <f t="shared" si="6"/>
        <v>2.5773195876288658E-2</v>
      </c>
      <c r="E30" s="18">
        <v>104</v>
      </c>
      <c r="F30" s="20">
        <f t="shared" si="7"/>
        <v>0.26804123711340205</v>
      </c>
      <c r="G30" s="18">
        <v>271</v>
      </c>
      <c r="H30" s="15">
        <f t="shared" si="8"/>
        <v>0.69845360824742264</v>
      </c>
    </row>
    <row r="31" spans="1:8" x14ac:dyDescent="0.25">
      <c r="A31" s="17" t="s">
        <v>69</v>
      </c>
      <c r="B31" s="17" t="s">
        <v>86</v>
      </c>
      <c r="C31" s="18">
        <v>6</v>
      </c>
      <c r="D31" s="20">
        <f t="shared" si="6"/>
        <v>1.5463917525773196E-2</v>
      </c>
      <c r="E31" s="18">
        <v>78</v>
      </c>
      <c r="F31" s="20">
        <f t="shared" si="7"/>
        <v>0.20103092783505155</v>
      </c>
      <c r="G31" s="18">
        <v>301</v>
      </c>
      <c r="H31" s="15">
        <f t="shared" si="8"/>
        <v>0.77577319587628868</v>
      </c>
    </row>
    <row r="32" spans="1:8" x14ac:dyDescent="0.25">
      <c r="A32" s="17" t="s">
        <v>71</v>
      </c>
      <c r="B32" s="17" t="s">
        <v>87</v>
      </c>
      <c r="C32" s="18">
        <v>7</v>
      </c>
      <c r="D32" s="20">
        <f t="shared" si="6"/>
        <v>1.804123711340206E-2</v>
      </c>
      <c r="E32" s="18">
        <v>103</v>
      </c>
      <c r="F32" s="20">
        <f t="shared" si="7"/>
        <v>0.2654639175257732</v>
      </c>
      <c r="G32" s="18">
        <v>271</v>
      </c>
      <c r="H32" s="15">
        <f t="shared" si="8"/>
        <v>0.69845360824742264</v>
      </c>
    </row>
    <row r="33" spans="1:8" ht="45" x14ac:dyDescent="0.25">
      <c r="A33" s="17" t="s">
        <v>88</v>
      </c>
      <c r="B33" s="17" t="s">
        <v>89</v>
      </c>
      <c r="C33" s="18">
        <v>13</v>
      </c>
      <c r="D33" s="20">
        <f t="shared" si="6"/>
        <v>3.3505154639175257E-2</v>
      </c>
      <c r="E33" s="18">
        <v>192</v>
      </c>
      <c r="F33" s="20">
        <f t="shared" si="7"/>
        <v>0.49484536082474229</v>
      </c>
      <c r="G33" s="18">
        <v>178</v>
      </c>
      <c r="H33" s="15">
        <f t="shared" si="8"/>
        <v>0.45876288659793812</v>
      </c>
    </row>
    <row r="34" spans="1:8" ht="28.5" customHeight="1" x14ac:dyDescent="0.25">
      <c r="A34" s="17" t="s">
        <v>90</v>
      </c>
      <c r="B34" s="17" t="s">
        <v>91</v>
      </c>
      <c r="C34" s="18">
        <v>11</v>
      </c>
      <c r="D34" s="20">
        <f t="shared" si="6"/>
        <v>2.8350515463917526E-2</v>
      </c>
      <c r="E34" s="18">
        <v>109</v>
      </c>
      <c r="F34" s="20">
        <f t="shared" si="7"/>
        <v>0.28092783505154639</v>
      </c>
      <c r="G34" s="18">
        <v>264</v>
      </c>
      <c r="H34" s="15">
        <f t="shared" si="8"/>
        <v>0.68041237113402064</v>
      </c>
    </row>
    <row r="35" spans="1:8" ht="30" x14ac:dyDescent="0.25">
      <c r="A35" s="17" t="s">
        <v>92</v>
      </c>
      <c r="B35" s="17" t="s">
        <v>93</v>
      </c>
      <c r="C35" s="18">
        <v>5</v>
      </c>
      <c r="D35" s="20">
        <f t="shared" si="6"/>
        <v>1.2886597938144329E-2</v>
      </c>
      <c r="E35" s="18">
        <v>159</v>
      </c>
      <c r="F35" s="20">
        <f t="shared" si="7"/>
        <v>0.40979381443298968</v>
      </c>
      <c r="G35" s="18">
        <v>218</v>
      </c>
      <c r="H35" s="15">
        <f t="shared" si="8"/>
        <v>0.56185567010309279</v>
      </c>
    </row>
    <row r="36" spans="1:8" x14ac:dyDescent="0.25">
      <c r="A36" s="17" t="s">
        <v>94</v>
      </c>
      <c r="B36" s="17" t="s">
        <v>95</v>
      </c>
      <c r="C36" s="18">
        <v>14</v>
      </c>
      <c r="D36" s="20">
        <f t="shared" si="6"/>
        <v>3.608247422680412E-2</v>
      </c>
      <c r="E36" s="18">
        <v>129</v>
      </c>
      <c r="F36" s="20">
        <f t="shared" si="7"/>
        <v>0.3324742268041237</v>
      </c>
      <c r="G36" s="18">
        <v>241</v>
      </c>
      <c r="H36" s="15">
        <f t="shared" si="8"/>
        <v>0.62113402061855671</v>
      </c>
    </row>
    <row r="37" spans="1:8" ht="30.75" customHeight="1" x14ac:dyDescent="0.25">
      <c r="A37" s="17" t="s">
        <v>96</v>
      </c>
      <c r="B37" s="17" t="s">
        <v>97</v>
      </c>
      <c r="C37" s="18">
        <v>9</v>
      </c>
      <c r="D37" s="20">
        <f t="shared" si="6"/>
        <v>2.3195876288659795E-2</v>
      </c>
      <c r="E37" s="18">
        <v>88</v>
      </c>
      <c r="F37" s="20">
        <f t="shared" si="7"/>
        <v>0.22680412371134021</v>
      </c>
      <c r="G37" s="18">
        <v>286</v>
      </c>
      <c r="H37" s="15">
        <f t="shared" si="8"/>
        <v>0.73711340206185572</v>
      </c>
    </row>
    <row r="38" spans="1:8" ht="30" x14ac:dyDescent="0.25">
      <c r="A38" s="17" t="s">
        <v>98</v>
      </c>
      <c r="B38" s="17" t="s">
        <v>99</v>
      </c>
      <c r="C38" s="18">
        <v>8</v>
      </c>
      <c r="D38" s="20">
        <f t="shared" si="6"/>
        <v>2.0618556701030927E-2</v>
      </c>
      <c r="E38" s="18">
        <v>148</v>
      </c>
      <c r="F38" s="20">
        <f t="shared" si="7"/>
        <v>0.38144329896907214</v>
      </c>
      <c r="G38" s="18">
        <v>225</v>
      </c>
      <c r="H38" s="15">
        <f t="shared" si="8"/>
        <v>0.57989690721649489</v>
      </c>
    </row>
    <row r="39" spans="1:8" x14ac:dyDescent="0.25">
      <c r="A39" s="17" t="s">
        <v>100</v>
      </c>
      <c r="B39" s="17" t="s">
        <v>101</v>
      </c>
      <c r="C39" s="18">
        <v>8</v>
      </c>
      <c r="D39" s="20">
        <f t="shared" si="6"/>
        <v>2.0618556701030927E-2</v>
      </c>
      <c r="E39" s="18">
        <v>141</v>
      </c>
      <c r="F39" s="20">
        <f t="shared" si="7"/>
        <v>0.36340206185567009</v>
      </c>
      <c r="G39" s="18">
        <v>235</v>
      </c>
      <c r="H39" s="15">
        <f t="shared" si="8"/>
        <v>0.60567010309278346</v>
      </c>
    </row>
    <row r="40" spans="1:8" ht="45" x14ac:dyDescent="0.25">
      <c r="A40" s="17" t="s">
        <v>102</v>
      </c>
      <c r="B40" s="17" t="s">
        <v>103</v>
      </c>
      <c r="C40" s="18">
        <v>13</v>
      </c>
      <c r="D40" s="20">
        <f t="shared" si="6"/>
        <v>3.3505154639175257E-2</v>
      </c>
      <c r="E40" s="18">
        <v>183</v>
      </c>
      <c r="F40" s="20">
        <f t="shared" si="7"/>
        <v>0.47164948453608246</v>
      </c>
      <c r="G40" s="18">
        <v>185</v>
      </c>
      <c r="H40" s="15">
        <f t="shared" si="8"/>
        <v>0.47680412371134023</v>
      </c>
    </row>
    <row r="41" spans="1:8" x14ac:dyDescent="0.25">
      <c r="A41" s="17" t="s">
        <v>104</v>
      </c>
      <c r="B41" s="17" t="s">
        <v>105</v>
      </c>
      <c r="C41" s="18">
        <v>0</v>
      </c>
      <c r="D41" s="20">
        <f t="shared" si="6"/>
        <v>0</v>
      </c>
      <c r="E41" s="18">
        <v>67</v>
      </c>
      <c r="F41" s="20">
        <f t="shared" si="7"/>
        <v>0.17268041237113402</v>
      </c>
      <c r="G41" s="18">
        <v>316</v>
      </c>
      <c r="H41" s="15">
        <f t="shared" si="8"/>
        <v>0.81443298969072164</v>
      </c>
    </row>
    <row r="42" spans="1:8" x14ac:dyDescent="0.25">
      <c r="A42" s="17" t="s">
        <v>106</v>
      </c>
      <c r="B42" s="17" t="s">
        <v>107</v>
      </c>
      <c r="C42" s="18">
        <v>2</v>
      </c>
      <c r="D42" s="20">
        <f t="shared" si="6"/>
        <v>5.1546391752577319E-3</v>
      </c>
      <c r="E42" s="18">
        <v>58</v>
      </c>
      <c r="F42" s="20">
        <f t="shared" si="7"/>
        <v>0.14948453608247422</v>
      </c>
      <c r="G42" s="18">
        <v>323</v>
      </c>
      <c r="H42" s="15">
        <f t="shared" si="8"/>
        <v>0.83247422680412375</v>
      </c>
    </row>
    <row r="43" spans="1:8" ht="45" x14ac:dyDescent="0.25">
      <c r="A43" s="17" t="s">
        <v>108</v>
      </c>
      <c r="B43" s="17" t="s">
        <v>109</v>
      </c>
      <c r="C43" s="18">
        <v>0</v>
      </c>
      <c r="D43" s="20">
        <f t="shared" si="6"/>
        <v>0</v>
      </c>
      <c r="E43" s="18">
        <v>47</v>
      </c>
      <c r="F43" s="20">
        <f t="shared" si="7"/>
        <v>0.1211340206185567</v>
      </c>
      <c r="G43" s="18">
        <v>333</v>
      </c>
      <c r="H43" s="15">
        <f t="shared" si="8"/>
        <v>0.85824742268041232</v>
      </c>
    </row>
    <row r="44" spans="1:8" x14ac:dyDescent="0.25">
      <c r="A44" s="17" t="s">
        <v>110</v>
      </c>
      <c r="B44" s="17" t="s">
        <v>111</v>
      </c>
      <c r="C44" s="18">
        <v>6</v>
      </c>
      <c r="D44" s="20">
        <f t="shared" si="6"/>
        <v>1.5463917525773196E-2</v>
      </c>
      <c r="E44" s="18" t="s">
        <v>112</v>
      </c>
      <c r="F44" s="20" t="e">
        <f t="shared" si="7"/>
        <v>#VALUE!</v>
      </c>
      <c r="G44" s="18">
        <v>298</v>
      </c>
      <c r="H44" s="15">
        <f t="shared" si="8"/>
        <v>0.76804123711340211</v>
      </c>
    </row>
    <row r="45" spans="1:8" ht="45" x14ac:dyDescent="0.25">
      <c r="A45" s="17" t="s">
        <v>113</v>
      </c>
      <c r="B45" s="17" t="s">
        <v>114</v>
      </c>
      <c r="C45" s="18">
        <v>8</v>
      </c>
      <c r="D45" s="20">
        <f t="shared" si="6"/>
        <v>2.0618556701030927E-2</v>
      </c>
      <c r="E45" s="18">
        <v>159</v>
      </c>
      <c r="F45" s="20">
        <f t="shared" si="7"/>
        <v>0.40979381443298968</v>
      </c>
      <c r="G45" s="18">
        <v>214</v>
      </c>
      <c r="H45" s="15">
        <f t="shared" si="8"/>
        <v>0.55154639175257736</v>
      </c>
    </row>
    <row r="46" spans="1:8" ht="30" x14ac:dyDescent="0.25">
      <c r="A46" s="17" t="s">
        <v>115</v>
      </c>
      <c r="B46" s="17" t="s">
        <v>116</v>
      </c>
      <c r="C46" s="18">
        <v>7</v>
      </c>
      <c r="D46" s="20">
        <f t="shared" si="6"/>
        <v>1.804123711340206E-2</v>
      </c>
      <c r="E46" s="18">
        <v>102</v>
      </c>
      <c r="F46" s="20">
        <f t="shared" si="7"/>
        <v>0.26288659793814434</v>
      </c>
      <c r="G46" s="18">
        <v>272</v>
      </c>
      <c r="H46" s="15">
        <f t="shared" si="8"/>
        <v>0.7010309278350515</v>
      </c>
    </row>
    <row r="47" spans="1:8" ht="30" x14ac:dyDescent="0.25">
      <c r="A47" s="17" t="s">
        <v>117</v>
      </c>
      <c r="B47" s="17" t="s">
        <v>118</v>
      </c>
      <c r="C47" s="18">
        <v>4</v>
      </c>
      <c r="D47" s="20">
        <f t="shared" si="6"/>
        <v>1.0309278350515464E-2</v>
      </c>
      <c r="E47" s="18">
        <v>77</v>
      </c>
      <c r="F47" s="20">
        <f t="shared" si="7"/>
        <v>0.19845360824742267</v>
      </c>
      <c r="G47" s="18">
        <v>301</v>
      </c>
      <c r="H47" s="15">
        <f t="shared" si="8"/>
        <v>0.77577319587628868</v>
      </c>
    </row>
    <row r="48" spans="1:8" ht="60" x14ac:dyDescent="0.25">
      <c r="A48" s="17" t="s">
        <v>119</v>
      </c>
      <c r="B48" s="17" t="s">
        <v>120</v>
      </c>
      <c r="C48" s="18">
        <v>3</v>
      </c>
      <c r="D48" s="20">
        <f t="shared" si="6"/>
        <v>7.7319587628865982E-3</v>
      </c>
      <c r="E48" s="18">
        <v>54</v>
      </c>
      <c r="F48" s="20">
        <f t="shared" si="7"/>
        <v>0.13917525773195877</v>
      </c>
      <c r="G48" s="18">
        <v>324</v>
      </c>
      <c r="H48" s="15">
        <f t="shared" si="8"/>
        <v>0.83505154639175261</v>
      </c>
    </row>
    <row r="49" spans="1:8" x14ac:dyDescent="0.25">
      <c r="A49" s="17" t="s">
        <v>121</v>
      </c>
      <c r="B49" s="17" t="s">
        <v>122</v>
      </c>
      <c r="C49" s="18">
        <v>14</v>
      </c>
      <c r="D49" s="20">
        <f t="shared" si="6"/>
        <v>3.608247422680412E-2</v>
      </c>
      <c r="E49" s="18">
        <v>181</v>
      </c>
      <c r="F49" s="20">
        <f t="shared" si="7"/>
        <v>0.46649484536082475</v>
      </c>
      <c r="G49" s="18">
        <v>187</v>
      </c>
      <c r="H49" s="15">
        <f t="shared" si="8"/>
        <v>0.48195876288659795</v>
      </c>
    </row>
    <row r="50" spans="1:8" s="16" customFormat="1" ht="21" customHeight="1" x14ac:dyDescent="0.25">
      <c r="A50" s="159" t="s">
        <v>123</v>
      </c>
      <c r="B50" s="159"/>
      <c r="C50" s="159"/>
      <c r="D50" s="159"/>
      <c r="E50" s="159"/>
      <c r="F50" s="159"/>
      <c r="G50" s="159"/>
      <c r="H50" s="23"/>
    </row>
    <row r="51" spans="1:8" ht="30" x14ac:dyDescent="0.25">
      <c r="A51" s="17" t="s">
        <v>55</v>
      </c>
      <c r="B51" s="17" t="s">
        <v>124</v>
      </c>
      <c r="C51" s="18">
        <v>4</v>
      </c>
      <c r="D51" s="20">
        <f>C51/388</f>
        <v>1.0309278350515464E-2</v>
      </c>
      <c r="E51" s="18">
        <v>84</v>
      </c>
      <c r="F51" s="20">
        <f>E51/388</f>
        <v>0.21649484536082475</v>
      </c>
      <c r="G51" s="18">
        <v>294</v>
      </c>
      <c r="H51" s="15">
        <f>G51/388</f>
        <v>0.75773195876288657</v>
      </c>
    </row>
    <row r="52" spans="1:8" ht="45" x14ac:dyDescent="0.25">
      <c r="A52" s="17" t="s">
        <v>57</v>
      </c>
      <c r="B52" s="17" t="s">
        <v>125</v>
      </c>
      <c r="C52" s="18">
        <v>7</v>
      </c>
      <c r="D52" s="20">
        <f t="shared" ref="D52:D53" si="9">C52/388</f>
        <v>1.804123711340206E-2</v>
      </c>
      <c r="E52" s="18">
        <v>116</v>
      </c>
      <c r="F52" s="20">
        <f t="shared" ref="F52:F53" si="10">E52/388</f>
        <v>0.29896907216494845</v>
      </c>
      <c r="G52" s="18">
        <v>258</v>
      </c>
      <c r="H52" s="15">
        <f t="shared" ref="H52:H53" si="11">G52/388</f>
        <v>0.66494845360824739</v>
      </c>
    </row>
    <row r="53" spans="1:8" ht="30" x14ac:dyDescent="0.25">
      <c r="A53" s="17" t="s">
        <v>59</v>
      </c>
      <c r="B53" s="17" t="s">
        <v>126</v>
      </c>
      <c r="C53" s="18">
        <v>12</v>
      </c>
      <c r="D53" s="20">
        <f t="shared" si="9"/>
        <v>3.0927835051546393E-2</v>
      </c>
      <c r="E53" s="18">
        <v>132</v>
      </c>
      <c r="F53" s="20">
        <f t="shared" si="10"/>
        <v>0.34020618556701032</v>
      </c>
      <c r="G53" s="18">
        <v>240</v>
      </c>
      <c r="H53" s="15">
        <f t="shared" si="11"/>
        <v>0.61855670103092786</v>
      </c>
    </row>
    <row r="54" spans="1:8" ht="22.5" customHeight="1" x14ac:dyDescent="0.25">
      <c r="A54" s="158" t="s">
        <v>127</v>
      </c>
      <c r="B54" s="158"/>
      <c r="C54" s="158"/>
      <c r="D54" s="158"/>
      <c r="E54" s="158"/>
      <c r="F54" s="158"/>
      <c r="G54" s="158"/>
      <c r="H54" s="15"/>
    </row>
    <row r="55" spans="1:8" ht="30" x14ac:dyDescent="0.25">
      <c r="A55" s="17" t="s">
        <v>55</v>
      </c>
      <c r="B55" s="17" t="s">
        <v>128</v>
      </c>
      <c r="C55" s="18">
        <v>5</v>
      </c>
      <c r="D55" s="20">
        <f>C55/388</f>
        <v>1.2886597938144329E-2</v>
      </c>
      <c r="E55" s="18">
        <v>108</v>
      </c>
      <c r="F55" s="20">
        <f>E55/388</f>
        <v>0.27835051546391754</v>
      </c>
      <c r="G55" s="18">
        <v>270</v>
      </c>
      <c r="H55" s="15">
        <f>G55/388</f>
        <v>0.69587628865979378</v>
      </c>
    </row>
    <row r="56" spans="1:8" x14ac:dyDescent="0.25">
      <c r="A56" s="17" t="s">
        <v>57</v>
      </c>
      <c r="B56" s="17" t="s">
        <v>129</v>
      </c>
      <c r="C56" s="18">
        <v>11</v>
      </c>
      <c r="D56" s="20">
        <f t="shared" ref="D56:D61" si="12">C56/388</f>
        <v>2.8350515463917526E-2</v>
      </c>
      <c r="E56" s="18">
        <v>134</v>
      </c>
      <c r="F56" s="20">
        <f t="shared" ref="F56:F61" si="13">E56/388</f>
        <v>0.34536082474226804</v>
      </c>
      <c r="G56" s="18">
        <v>237</v>
      </c>
      <c r="H56" s="15">
        <f t="shared" ref="H56:H61" si="14">G56/388</f>
        <v>0.61082474226804129</v>
      </c>
    </row>
    <row r="57" spans="1:8" x14ac:dyDescent="0.25">
      <c r="A57" s="17" t="s">
        <v>59</v>
      </c>
      <c r="B57" s="17" t="s">
        <v>130</v>
      </c>
      <c r="C57" s="18">
        <v>10</v>
      </c>
      <c r="D57" s="20">
        <f t="shared" si="12"/>
        <v>2.5773195876288658E-2</v>
      </c>
      <c r="E57" s="18">
        <v>100</v>
      </c>
      <c r="F57" s="20">
        <f t="shared" si="13"/>
        <v>0.25773195876288657</v>
      </c>
      <c r="G57" s="18">
        <v>272</v>
      </c>
      <c r="H57" s="15">
        <f t="shared" si="14"/>
        <v>0.7010309278350515</v>
      </c>
    </row>
    <row r="58" spans="1:8" ht="45" x14ac:dyDescent="0.25">
      <c r="A58" s="17" t="s">
        <v>61</v>
      </c>
      <c r="B58" s="17" t="s">
        <v>131</v>
      </c>
      <c r="C58" s="18">
        <v>2</v>
      </c>
      <c r="D58" s="20">
        <f t="shared" si="12"/>
        <v>5.1546391752577319E-3</v>
      </c>
      <c r="E58" s="18">
        <v>55</v>
      </c>
      <c r="F58" s="20">
        <f t="shared" si="13"/>
        <v>0.14175257731958762</v>
      </c>
      <c r="G58" s="18">
        <v>326</v>
      </c>
      <c r="H58" s="15">
        <f t="shared" si="14"/>
        <v>0.84020618556701032</v>
      </c>
    </row>
    <row r="59" spans="1:8" ht="30" x14ac:dyDescent="0.25">
      <c r="A59" s="17" t="s">
        <v>63</v>
      </c>
      <c r="B59" s="17" t="s">
        <v>132</v>
      </c>
      <c r="C59" s="18">
        <v>6</v>
      </c>
      <c r="D59" s="20">
        <f t="shared" si="12"/>
        <v>1.5463917525773196E-2</v>
      </c>
      <c r="E59" s="18">
        <v>121</v>
      </c>
      <c r="F59" s="20">
        <f t="shared" si="13"/>
        <v>0.31185567010309279</v>
      </c>
      <c r="G59" s="18">
        <v>257</v>
      </c>
      <c r="H59" s="15">
        <f t="shared" si="14"/>
        <v>0.66237113402061853</v>
      </c>
    </row>
    <row r="60" spans="1:8" x14ac:dyDescent="0.25">
      <c r="A60" s="17" t="s">
        <v>65</v>
      </c>
      <c r="B60" s="17" t="s">
        <v>133</v>
      </c>
      <c r="C60" s="18">
        <v>8</v>
      </c>
      <c r="D60" s="20">
        <f t="shared" si="12"/>
        <v>2.0618556701030927E-2</v>
      </c>
      <c r="E60" s="18">
        <v>74</v>
      </c>
      <c r="F60" s="20">
        <f t="shared" si="13"/>
        <v>0.19072164948453607</v>
      </c>
      <c r="G60" s="18">
        <v>299</v>
      </c>
      <c r="H60" s="15">
        <f t="shared" si="14"/>
        <v>0.77061855670103097</v>
      </c>
    </row>
    <row r="61" spans="1:8" ht="30" x14ac:dyDescent="0.25">
      <c r="A61" s="17" t="s">
        <v>67</v>
      </c>
      <c r="B61" s="17" t="s">
        <v>134</v>
      </c>
      <c r="C61" s="18">
        <v>23</v>
      </c>
      <c r="D61" s="20">
        <f t="shared" si="12"/>
        <v>5.9278350515463915E-2</v>
      </c>
      <c r="E61" s="18">
        <v>138</v>
      </c>
      <c r="F61" s="20">
        <f t="shared" si="13"/>
        <v>0.35567010309278352</v>
      </c>
      <c r="G61" s="18">
        <v>223</v>
      </c>
      <c r="H61" s="15">
        <f t="shared" si="14"/>
        <v>0.57474226804123707</v>
      </c>
    </row>
  </sheetData>
  <mergeCells count="16">
    <mergeCell ref="A54:G54"/>
    <mergeCell ref="A50:G50"/>
    <mergeCell ref="A23:G23"/>
    <mergeCell ref="A6:A7"/>
    <mergeCell ref="B6:B7"/>
    <mergeCell ref="A9:G9"/>
    <mergeCell ref="A19:G19"/>
    <mergeCell ref="C7:D7"/>
    <mergeCell ref="E7:F7"/>
    <mergeCell ref="G7:H7"/>
    <mergeCell ref="C6:H6"/>
    <mergeCell ref="A4:B4"/>
    <mergeCell ref="A3:B3"/>
    <mergeCell ref="A1:H1"/>
    <mergeCell ref="I6:I8"/>
    <mergeCell ref="J6:J8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6"/>
  <sheetViews>
    <sheetView topLeftCell="A4" workbookViewId="0">
      <selection activeCell="H6" sqref="H6"/>
    </sheetView>
  </sheetViews>
  <sheetFormatPr defaultRowHeight="15" x14ac:dyDescent="0.25"/>
  <cols>
    <col min="1" max="1" width="9.140625" style="92"/>
    <col min="2" max="2" width="41.140625" style="92" customWidth="1"/>
    <col min="3" max="3" width="13.28515625" style="93" customWidth="1"/>
    <col min="4" max="4" width="9.140625" style="89"/>
  </cols>
  <sheetData>
    <row r="2" spans="1:8" ht="39.75" customHeight="1" x14ac:dyDescent="0.3">
      <c r="A2" s="127" t="s">
        <v>137</v>
      </c>
      <c r="B2" s="127"/>
      <c r="C2" s="127"/>
      <c r="D2" s="127"/>
      <c r="E2" s="95"/>
      <c r="H2" s="24"/>
    </row>
    <row r="3" spans="1:8" ht="27.75" customHeight="1" x14ac:dyDescent="0.25">
      <c r="A3" s="116" t="s">
        <v>299</v>
      </c>
      <c r="B3" s="116" t="s">
        <v>300</v>
      </c>
      <c r="C3" s="114">
        <v>233</v>
      </c>
      <c r="D3" s="116"/>
      <c r="E3" s="88"/>
    </row>
    <row r="4" spans="1:8" ht="27.75" customHeight="1" x14ac:dyDescent="0.25">
      <c r="A4" s="116"/>
      <c r="B4" s="188" t="s">
        <v>303</v>
      </c>
      <c r="C4" s="185">
        <f>C3/2079</f>
        <v>0.11207311207311207</v>
      </c>
      <c r="D4" s="116"/>
      <c r="E4" s="88"/>
    </row>
    <row r="5" spans="1:8" ht="18" customHeight="1" x14ac:dyDescent="0.25"/>
    <row r="6" spans="1:8" x14ac:dyDescent="0.25">
      <c r="A6" s="160" t="s">
        <v>52</v>
      </c>
      <c r="B6" s="160" t="s">
        <v>53</v>
      </c>
      <c r="C6" s="167" t="s">
        <v>54</v>
      </c>
      <c r="D6" s="167"/>
    </row>
    <row r="7" spans="1:8" ht="30" customHeight="1" x14ac:dyDescent="0.25">
      <c r="A7" s="160"/>
      <c r="B7" s="160"/>
      <c r="C7" s="86" t="s">
        <v>50</v>
      </c>
      <c r="D7" s="94" t="s">
        <v>51</v>
      </c>
    </row>
    <row r="8" spans="1:8" ht="24.75" customHeight="1" x14ac:dyDescent="0.25">
      <c r="A8" s="168" t="s">
        <v>138</v>
      </c>
      <c r="B8" s="168"/>
      <c r="C8" s="168"/>
      <c r="D8" s="168"/>
    </row>
    <row r="9" spans="1:8" ht="15" customHeight="1" x14ac:dyDescent="0.25">
      <c r="A9" s="97">
        <v>1</v>
      </c>
      <c r="B9" s="98" t="s">
        <v>226</v>
      </c>
      <c r="C9" s="97">
        <v>120</v>
      </c>
      <c r="D9" s="94">
        <f>C9/233</f>
        <v>0.51502145922746778</v>
      </c>
    </row>
    <row r="10" spans="1:8" ht="15" customHeight="1" x14ac:dyDescent="0.25">
      <c r="A10" s="97">
        <v>2</v>
      </c>
      <c r="B10" s="98" t="s">
        <v>227</v>
      </c>
      <c r="C10" s="97">
        <v>99</v>
      </c>
      <c r="D10" s="94">
        <f t="shared" ref="D10:D11" si="0">C10/233</f>
        <v>0.42489270386266093</v>
      </c>
    </row>
    <row r="11" spans="1:8" ht="15" customHeight="1" x14ac:dyDescent="0.25">
      <c r="A11" s="97">
        <v>3</v>
      </c>
      <c r="B11" s="98" t="s">
        <v>228</v>
      </c>
      <c r="C11" s="97">
        <v>14</v>
      </c>
      <c r="D11" s="94">
        <f t="shared" si="0"/>
        <v>6.0085836909871244E-2</v>
      </c>
    </row>
    <row r="12" spans="1:8" x14ac:dyDescent="0.25">
      <c r="A12" s="160" t="s">
        <v>139</v>
      </c>
      <c r="B12" s="160"/>
      <c r="C12" s="160"/>
      <c r="D12" s="160"/>
    </row>
    <row r="13" spans="1:8" x14ac:dyDescent="0.25">
      <c r="A13" s="83">
        <v>1</v>
      </c>
      <c r="B13" s="98" t="s">
        <v>226</v>
      </c>
      <c r="C13" s="83">
        <v>86</v>
      </c>
      <c r="D13" s="94">
        <f>C13/233</f>
        <v>0.36909871244635195</v>
      </c>
    </row>
    <row r="14" spans="1:8" x14ac:dyDescent="0.25">
      <c r="A14" s="83">
        <v>2</v>
      </c>
      <c r="B14" s="98" t="s">
        <v>227</v>
      </c>
      <c r="C14" s="83">
        <v>120</v>
      </c>
      <c r="D14" s="94">
        <f t="shared" ref="D14:D15" si="1">C14/233</f>
        <v>0.51502145922746778</v>
      </c>
    </row>
    <row r="15" spans="1:8" x14ac:dyDescent="0.25">
      <c r="A15" s="83">
        <v>3</v>
      </c>
      <c r="B15" s="98" t="s">
        <v>228</v>
      </c>
      <c r="C15" s="83">
        <v>27</v>
      </c>
      <c r="D15" s="94">
        <f t="shared" si="1"/>
        <v>0.11587982832618025</v>
      </c>
    </row>
    <row r="16" spans="1:8" x14ac:dyDescent="0.25">
      <c r="A16" s="160" t="s">
        <v>140</v>
      </c>
      <c r="B16" s="160"/>
      <c r="C16" s="160"/>
      <c r="D16" s="160"/>
    </row>
    <row r="17" spans="1:4" x14ac:dyDescent="0.25">
      <c r="A17" s="83">
        <v>1</v>
      </c>
      <c r="B17" s="98" t="s">
        <v>226</v>
      </c>
      <c r="C17" s="83">
        <v>138</v>
      </c>
      <c r="D17" s="94">
        <f>C17/233</f>
        <v>0.59227467811158796</v>
      </c>
    </row>
    <row r="18" spans="1:4" x14ac:dyDescent="0.25">
      <c r="A18" s="83">
        <v>2</v>
      </c>
      <c r="B18" s="98" t="s">
        <v>227</v>
      </c>
      <c r="C18" s="83">
        <v>79</v>
      </c>
      <c r="D18" s="94">
        <f t="shared" ref="D18:D19" si="2">C18/233</f>
        <v>0.33905579399141633</v>
      </c>
    </row>
    <row r="19" spans="1:4" x14ac:dyDescent="0.25">
      <c r="A19" s="83">
        <v>3</v>
      </c>
      <c r="B19" s="98" t="s">
        <v>228</v>
      </c>
      <c r="C19" s="83">
        <v>16</v>
      </c>
      <c r="D19" s="94">
        <f t="shared" si="2"/>
        <v>6.8669527896995708E-2</v>
      </c>
    </row>
    <row r="20" spans="1:4" ht="15" customHeight="1" x14ac:dyDescent="0.25">
      <c r="A20" s="169" t="s">
        <v>141</v>
      </c>
      <c r="B20" s="170"/>
      <c r="C20" s="170"/>
      <c r="D20" s="171"/>
    </row>
    <row r="21" spans="1:4" x14ac:dyDescent="0.25">
      <c r="A21" s="83">
        <v>1</v>
      </c>
      <c r="B21" s="98" t="s">
        <v>226</v>
      </c>
      <c r="C21" s="83">
        <v>103</v>
      </c>
      <c r="D21" s="94">
        <f>C21/233</f>
        <v>0.44206008583690987</v>
      </c>
    </row>
    <row r="22" spans="1:4" x14ac:dyDescent="0.25">
      <c r="A22" s="83">
        <v>2</v>
      </c>
      <c r="B22" s="99" t="s">
        <v>227</v>
      </c>
      <c r="C22" s="83">
        <v>118</v>
      </c>
      <c r="D22" s="94">
        <f t="shared" ref="D22:D23" si="3">C22/233</f>
        <v>0.50643776824034337</v>
      </c>
    </row>
    <row r="23" spans="1:4" x14ac:dyDescent="0.25">
      <c r="A23" s="83">
        <v>3</v>
      </c>
      <c r="B23" s="99" t="s">
        <v>228</v>
      </c>
      <c r="C23" s="83">
        <v>12</v>
      </c>
      <c r="D23" s="94">
        <f t="shared" si="3"/>
        <v>5.1502145922746781E-2</v>
      </c>
    </row>
    <row r="24" spans="1:4" x14ac:dyDescent="0.25">
      <c r="A24" s="160" t="s">
        <v>142</v>
      </c>
      <c r="B24" s="160"/>
      <c r="C24" s="160"/>
      <c r="D24" s="160"/>
    </row>
    <row r="25" spans="1:4" x14ac:dyDescent="0.25">
      <c r="A25" s="83">
        <v>1</v>
      </c>
      <c r="B25" s="98" t="s">
        <v>226</v>
      </c>
      <c r="C25" s="83">
        <v>91</v>
      </c>
      <c r="D25" s="94">
        <f>C25/233</f>
        <v>0.3905579399141631</v>
      </c>
    </row>
    <row r="26" spans="1:4" x14ac:dyDescent="0.25">
      <c r="A26" s="83">
        <v>2</v>
      </c>
      <c r="B26" s="99" t="s">
        <v>227</v>
      </c>
      <c r="C26" s="83">
        <v>131</v>
      </c>
      <c r="D26" s="94">
        <f t="shared" ref="D26:D27" si="4">C26/233</f>
        <v>0.5622317596566524</v>
      </c>
    </row>
    <row r="27" spans="1:4" x14ac:dyDescent="0.25">
      <c r="A27" s="83">
        <v>3</v>
      </c>
      <c r="B27" s="99" t="s">
        <v>228</v>
      </c>
      <c r="C27" s="83">
        <v>11</v>
      </c>
      <c r="D27" s="94">
        <f t="shared" si="4"/>
        <v>4.7210300429184553E-2</v>
      </c>
    </row>
    <row r="28" spans="1:4" x14ac:dyDescent="0.25">
      <c r="A28" s="160" t="s">
        <v>143</v>
      </c>
      <c r="B28" s="160"/>
      <c r="C28" s="160"/>
      <c r="D28" s="160"/>
    </row>
    <row r="29" spans="1:4" x14ac:dyDescent="0.25">
      <c r="A29" s="83">
        <v>1</v>
      </c>
      <c r="B29" s="98" t="s">
        <v>226</v>
      </c>
      <c r="C29" s="83">
        <v>136</v>
      </c>
      <c r="D29" s="94">
        <f>C29/233</f>
        <v>0.58369098712446355</v>
      </c>
    </row>
    <row r="30" spans="1:4" x14ac:dyDescent="0.25">
      <c r="A30" s="83">
        <v>2</v>
      </c>
      <c r="B30" s="99" t="s">
        <v>227</v>
      </c>
      <c r="C30" s="83">
        <v>84</v>
      </c>
      <c r="D30" s="94">
        <f t="shared" ref="D30:D31" si="5">C30/233</f>
        <v>0.36051502145922748</v>
      </c>
    </row>
    <row r="31" spans="1:4" x14ac:dyDescent="0.25">
      <c r="A31" s="83">
        <v>3</v>
      </c>
      <c r="B31" s="99" t="s">
        <v>228</v>
      </c>
      <c r="C31" s="83">
        <v>13</v>
      </c>
      <c r="D31" s="94">
        <f t="shared" si="5"/>
        <v>5.5793991416309016E-2</v>
      </c>
    </row>
    <row r="32" spans="1:4" x14ac:dyDescent="0.25">
      <c r="A32" s="160" t="s">
        <v>144</v>
      </c>
      <c r="B32" s="160"/>
      <c r="C32" s="160"/>
      <c r="D32" s="160"/>
    </row>
    <row r="33" spans="1:4" x14ac:dyDescent="0.25">
      <c r="A33" s="83">
        <v>1</v>
      </c>
      <c r="B33" s="98" t="s">
        <v>226</v>
      </c>
      <c r="C33" s="83">
        <v>172</v>
      </c>
      <c r="D33" s="94">
        <f>C33/233</f>
        <v>0.7381974248927039</v>
      </c>
    </row>
    <row r="34" spans="1:4" x14ac:dyDescent="0.25">
      <c r="A34" s="83">
        <v>2</v>
      </c>
      <c r="B34" s="99" t="s">
        <v>227</v>
      </c>
      <c r="C34" s="83">
        <v>54</v>
      </c>
      <c r="D34" s="94">
        <f t="shared" ref="D34:D35" si="6">C34/233</f>
        <v>0.23175965665236051</v>
      </c>
    </row>
    <row r="35" spans="1:4" x14ac:dyDescent="0.25">
      <c r="A35" s="83">
        <v>3</v>
      </c>
      <c r="B35" s="99" t="s">
        <v>228</v>
      </c>
      <c r="C35" s="83">
        <v>7</v>
      </c>
      <c r="D35" s="94">
        <f t="shared" si="6"/>
        <v>3.0042918454935622E-2</v>
      </c>
    </row>
    <row r="36" spans="1:4" x14ac:dyDescent="0.25">
      <c r="A36" s="160" t="s">
        <v>145</v>
      </c>
      <c r="B36" s="160"/>
      <c r="C36" s="160"/>
      <c r="D36" s="160"/>
    </row>
    <row r="37" spans="1:4" x14ac:dyDescent="0.25">
      <c r="A37" s="83">
        <v>1</v>
      </c>
      <c r="B37" s="98" t="s">
        <v>226</v>
      </c>
      <c r="C37" s="83">
        <v>176</v>
      </c>
      <c r="D37" s="94">
        <f>C37/233</f>
        <v>0.75536480686695284</v>
      </c>
    </row>
    <row r="38" spans="1:4" x14ac:dyDescent="0.25">
      <c r="A38" s="83">
        <v>2</v>
      </c>
      <c r="B38" s="99" t="s">
        <v>227</v>
      </c>
      <c r="C38" s="83">
        <v>55</v>
      </c>
      <c r="D38" s="94">
        <f t="shared" ref="D38:D39" si="7">C38/233</f>
        <v>0.23605150214592274</v>
      </c>
    </row>
    <row r="39" spans="1:4" x14ac:dyDescent="0.25">
      <c r="A39" s="83">
        <v>3</v>
      </c>
      <c r="B39" s="99" t="s">
        <v>228</v>
      </c>
      <c r="C39" s="83">
        <v>2</v>
      </c>
      <c r="D39" s="94">
        <f t="shared" si="7"/>
        <v>8.5836909871244635E-3</v>
      </c>
    </row>
    <row r="40" spans="1:4" x14ac:dyDescent="0.25">
      <c r="A40" s="160" t="s">
        <v>146</v>
      </c>
      <c r="B40" s="160"/>
      <c r="C40" s="160"/>
      <c r="D40" s="160"/>
    </row>
    <row r="41" spans="1:4" x14ac:dyDescent="0.25">
      <c r="A41" s="83">
        <v>1</v>
      </c>
      <c r="B41" s="98" t="s">
        <v>226</v>
      </c>
      <c r="C41" s="83">
        <v>147</v>
      </c>
      <c r="D41" s="94">
        <f>C41/233</f>
        <v>0.63090128755364805</v>
      </c>
    </row>
    <row r="42" spans="1:4" x14ac:dyDescent="0.25">
      <c r="A42" s="83">
        <v>2</v>
      </c>
      <c r="B42" s="99" t="s">
        <v>227</v>
      </c>
      <c r="C42" s="83">
        <v>72</v>
      </c>
      <c r="D42" s="94">
        <f t="shared" ref="D42:D43" si="8">C42/233</f>
        <v>0.30901287553648071</v>
      </c>
    </row>
    <row r="43" spans="1:4" x14ac:dyDescent="0.25">
      <c r="A43" s="83">
        <v>3</v>
      </c>
      <c r="B43" s="99" t="s">
        <v>228</v>
      </c>
      <c r="C43" s="83">
        <v>14</v>
      </c>
      <c r="D43" s="94">
        <f t="shared" si="8"/>
        <v>6.0085836909871244E-2</v>
      </c>
    </row>
    <row r="44" spans="1:4" x14ac:dyDescent="0.25">
      <c r="A44" s="160" t="s">
        <v>129</v>
      </c>
      <c r="B44" s="160"/>
      <c r="C44" s="160"/>
      <c r="D44" s="160"/>
    </row>
    <row r="45" spans="1:4" x14ac:dyDescent="0.25">
      <c r="A45" s="83">
        <v>1</v>
      </c>
      <c r="B45" s="98" t="s">
        <v>226</v>
      </c>
      <c r="C45" s="83">
        <v>130</v>
      </c>
      <c r="D45" s="94">
        <f>C45/233</f>
        <v>0.55793991416309008</v>
      </c>
    </row>
    <row r="46" spans="1:4" x14ac:dyDescent="0.25">
      <c r="A46" s="83">
        <v>2</v>
      </c>
      <c r="B46" s="99" t="s">
        <v>227</v>
      </c>
      <c r="C46" s="83">
        <v>91</v>
      </c>
      <c r="D46" s="94">
        <f t="shared" ref="D46:D47" si="9">C46/233</f>
        <v>0.3905579399141631</v>
      </c>
    </row>
    <row r="47" spans="1:4" x14ac:dyDescent="0.25">
      <c r="A47" s="83">
        <v>3</v>
      </c>
      <c r="B47" s="99" t="s">
        <v>228</v>
      </c>
      <c r="C47" s="83">
        <v>12</v>
      </c>
      <c r="D47" s="94">
        <f t="shared" si="9"/>
        <v>5.1502145922746781E-2</v>
      </c>
    </row>
    <row r="48" spans="1:4" x14ac:dyDescent="0.25">
      <c r="A48" s="160" t="s">
        <v>147</v>
      </c>
      <c r="B48" s="160"/>
      <c r="C48" s="160"/>
      <c r="D48" s="160"/>
    </row>
    <row r="49" spans="1:4" x14ac:dyDescent="0.25">
      <c r="A49" s="83">
        <v>1</v>
      </c>
      <c r="B49" s="98" t="s">
        <v>226</v>
      </c>
      <c r="C49" s="83">
        <v>90</v>
      </c>
      <c r="D49" s="94">
        <f>C49/233</f>
        <v>0.38626609442060084</v>
      </c>
    </row>
    <row r="50" spans="1:4" x14ac:dyDescent="0.25">
      <c r="A50" s="83">
        <v>2</v>
      </c>
      <c r="B50" s="99" t="s">
        <v>227</v>
      </c>
      <c r="C50" s="83">
        <v>120</v>
      </c>
      <c r="D50" s="94">
        <f t="shared" ref="D50:D51" si="10">C50/233</f>
        <v>0.51502145922746778</v>
      </c>
    </row>
    <row r="51" spans="1:4" x14ac:dyDescent="0.25">
      <c r="A51" s="83">
        <v>3</v>
      </c>
      <c r="B51" s="99" t="s">
        <v>228</v>
      </c>
      <c r="C51" s="83">
        <v>23</v>
      </c>
      <c r="D51" s="94">
        <f t="shared" si="10"/>
        <v>9.8712446351931327E-2</v>
      </c>
    </row>
    <row r="52" spans="1:4" x14ac:dyDescent="0.25">
      <c r="A52" s="160" t="s">
        <v>148</v>
      </c>
      <c r="B52" s="160"/>
      <c r="C52" s="160"/>
      <c r="D52" s="160"/>
    </row>
    <row r="53" spans="1:4" x14ac:dyDescent="0.25">
      <c r="A53" s="83">
        <v>1</v>
      </c>
      <c r="B53" s="98" t="s">
        <v>226</v>
      </c>
      <c r="C53" s="83">
        <v>144</v>
      </c>
      <c r="D53" s="94">
        <f>C53/233</f>
        <v>0.61802575107296143</v>
      </c>
    </row>
    <row r="54" spans="1:4" x14ac:dyDescent="0.25">
      <c r="A54" s="83">
        <v>2</v>
      </c>
      <c r="B54" s="99" t="s">
        <v>227</v>
      </c>
      <c r="C54" s="83">
        <v>72</v>
      </c>
      <c r="D54" s="94">
        <f t="shared" ref="D54:D55" si="11">C54/233</f>
        <v>0.30901287553648071</v>
      </c>
    </row>
    <row r="55" spans="1:4" x14ac:dyDescent="0.25">
      <c r="A55" s="83">
        <v>3</v>
      </c>
      <c r="B55" s="99" t="s">
        <v>228</v>
      </c>
      <c r="C55" s="83">
        <v>17</v>
      </c>
      <c r="D55" s="94">
        <f t="shared" si="11"/>
        <v>7.2961373390557943E-2</v>
      </c>
    </row>
    <row r="56" spans="1:4" x14ac:dyDescent="0.25">
      <c r="A56" s="160" t="s">
        <v>149</v>
      </c>
      <c r="B56" s="160"/>
      <c r="C56" s="160"/>
      <c r="D56" s="160"/>
    </row>
    <row r="57" spans="1:4" x14ac:dyDescent="0.25">
      <c r="A57" s="83">
        <v>1</v>
      </c>
      <c r="B57" s="98" t="s">
        <v>226</v>
      </c>
      <c r="C57" s="83">
        <v>28</v>
      </c>
      <c r="D57" s="94">
        <f>C57/233</f>
        <v>0.12017167381974249</v>
      </c>
    </row>
    <row r="58" spans="1:4" x14ac:dyDescent="0.25">
      <c r="A58" s="83">
        <v>2</v>
      </c>
      <c r="B58" s="99" t="s">
        <v>227</v>
      </c>
      <c r="C58" s="83">
        <v>112</v>
      </c>
      <c r="D58" s="94">
        <f t="shared" ref="D58:D59" si="12">C58/233</f>
        <v>0.48068669527896996</v>
      </c>
    </row>
    <row r="59" spans="1:4" x14ac:dyDescent="0.25">
      <c r="A59" s="83">
        <v>3</v>
      </c>
      <c r="B59" s="99" t="s">
        <v>228</v>
      </c>
      <c r="C59" s="83">
        <v>93</v>
      </c>
      <c r="D59" s="94">
        <f t="shared" si="12"/>
        <v>0.39914163090128757</v>
      </c>
    </row>
    <row r="60" spans="1:4" x14ac:dyDescent="0.25">
      <c r="A60" s="160" t="s">
        <v>150</v>
      </c>
      <c r="B60" s="160"/>
      <c r="C60" s="160"/>
      <c r="D60" s="160"/>
    </row>
    <row r="61" spans="1:4" x14ac:dyDescent="0.25">
      <c r="A61" s="83">
        <v>1</v>
      </c>
      <c r="B61" s="98" t="s">
        <v>226</v>
      </c>
      <c r="C61" s="86">
        <v>167</v>
      </c>
      <c r="D61" s="94">
        <f>C61/233</f>
        <v>0.71673819742489275</v>
      </c>
    </row>
    <row r="62" spans="1:4" x14ac:dyDescent="0.25">
      <c r="A62" s="83">
        <v>2</v>
      </c>
      <c r="B62" s="99" t="s">
        <v>227</v>
      </c>
      <c r="C62" s="86">
        <v>54</v>
      </c>
      <c r="D62" s="94">
        <f t="shared" ref="D62:D63" si="13">C62/233</f>
        <v>0.23175965665236051</v>
      </c>
    </row>
    <row r="63" spans="1:4" x14ac:dyDescent="0.25">
      <c r="A63" s="83">
        <v>3</v>
      </c>
      <c r="B63" s="99" t="s">
        <v>228</v>
      </c>
      <c r="C63" s="86">
        <v>12</v>
      </c>
      <c r="D63" s="94">
        <f t="shared" si="13"/>
        <v>5.1502145922746781E-2</v>
      </c>
    </row>
    <row r="66" spans="1:4" ht="36" customHeight="1" x14ac:dyDescent="0.25">
      <c r="A66" s="172" t="s">
        <v>151</v>
      </c>
      <c r="B66" s="172"/>
      <c r="C66" s="172"/>
    </row>
    <row r="67" spans="1:4" ht="36" customHeight="1" x14ac:dyDescent="0.3">
      <c r="A67" s="109"/>
      <c r="B67" s="108" t="s">
        <v>301</v>
      </c>
      <c r="C67" s="186">
        <v>44</v>
      </c>
    </row>
    <row r="68" spans="1:4" ht="24" customHeight="1" x14ac:dyDescent="0.25">
      <c r="A68" s="117"/>
      <c r="B68" s="117" t="s">
        <v>303</v>
      </c>
      <c r="C68" s="187">
        <f>C67/136</f>
        <v>0.3235294117647059</v>
      </c>
    </row>
    <row r="70" spans="1:4" ht="26.25" customHeight="1" x14ac:dyDescent="0.25">
      <c r="A70" s="165" t="s">
        <v>52</v>
      </c>
      <c r="B70" s="165" t="s">
        <v>53</v>
      </c>
      <c r="C70" s="160" t="s">
        <v>54</v>
      </c>
      <c r="D70" s="160"/>
    </row>
    <row r="71" spans="1:4" ht="26.25" customHeight="1" x14ac:dyDescent="0.25">
      <c r="A71" s="166"/>
      <c r="B71" s="166"/>
      <c r="C71" s="86" t="s">
        <v>50</v>
      </c>
      <c r="D71" s="20" t="s">
        <v>51</v>
      </c>
    </row>
    <row r="72" spans="1:4" ht="27" customHeight="1" x14ac:dyDescent="0.25">
      <c r="A72" s="163" t="s">
        <v>152</v>
      </c>
      <c r="B72" s="164"/>
      <c r="C72" s="164"/>
      <c r="D72" s="164"/>
    </row>
    <row r="73" spans="1:4" x14ac:dyDescent="0.25">
      <c r="A73" s="82">
        <v>1</v>
      </c>
      <c r="B73" s="29" t="s">
        <v>153</v>
      </c>
      <c r="C73" s="19">
        <v>43</v>
      </c>
      <c r="D73" s="27">
        <f>C73/44</f>
        <v>0.97727272727272729</v>
      </c>
    </row>
    <row r="74" spans="1:4" x14ac:dyDescent="0.25">
      <c r="A74" s="82">
        <v>2</v>
      </c>
      <c r="B74" s="28" t="s">
        <v>29</v>
      </c>
      <c r="C74" s="19">
        <v>0</v>
      </c>
      <c r="D74" s="27">
        <f t="shared" ref="D74:D75" si="14">C74/44</f>
        <v>0</v>
      </c>
    </row>
    <row r="75" spans="1:4" x14ac:dyDescent="0.25">
      <c r="A75" s="82">
        <v>3</v>
      </c>
      <c r="B75" s="28" t="s">
        <v>154</v>
      </c>
      <c r="C75" s="19">
        <v>1</v>
      </c>
      <c r="D75" s="27">
        <f t="shared" si="14"/>
        <v>2.2727272727272728E-2</v>
      </c>
    </row>
    <row r="76" spans="1:4" ht="24" customHeight="1" x14ac:dyDescent="0.25">
      <c r="A76" s="159" t="s">
        <v>155</v>
      </c>
      <c r="B76" s="159"/>
      <c r="C76" s="159"/>
      <c r="D76" s="159"/>
    </row>
    <row r="77" spans="1:4" ht="31.5" customHeight="1" x14ac:dyDescent="0.25">
      <c r="A77" s="82">
        <v>1</v>
      </c>
      <c r="B77" s="28" t="s">
        <v>156</v>
      </c>
      <c r="C77" s="90">
        <v>0</v>
      </c>
      <c r="D77" s="27">
        <f>C77/44</f>
        <v>0</v>
      </c>
    </row>
    <row r="78" spans="1:4" x14ac:dyDescent="0.25">
      <c r="A78" s="82">
        <v>2</v>
      </c>
      <c r="B78" s="28" t="s">
        <v>157</v>
      </c>
      <c r="C78" s="90">
        <v>16</v>
      </c>
      <c r="D78" s="27">
        <f t="shared" ref="D78:D79" si="15">C78/44</f>
        <v>0.36363636363636365</v>
      </c>
    </row>
    <row r="79" spans="1:4" x14ac:dyDescent="0.25">
      <c r="A79" s="82">
        <v>3</v>
      </c>
      <c r="B79" s="28" t="s">
        <v>158</v>
      </c>
      <c r="C79" s="90">
        <v>28</v>
      </c>
      <c r="D79" s="27">
        <f t="shared" si="15"/>
        <v>0.63636363636363635</v>
      </c>
    </row>
    <row r="80" spans="1:4" ht="30.75" customHeight="1" x14ac:dyDescent="0.25">
      <c r="A80" s="162" t="s">
        <v>159</v>
      </c>
      <c r="B80" s="162"/>
      <c r="C80" s="162"/>
      <c r="D80" s="162"/>
    </row>
    <row r="81" spans="1:4" x14ac:dyDescent="0.25">
      <c r="A81" s="82">
        <v>1</v>
      </c>
      <c r="B81" s="32" t="s">
        <v>153</v>
      </c>
      <c r="C81" s="90">
        <v>44</v>
      </c>
      <c r="D81" s="27">
        <f>C81/44</f>
        <v>1</v>
      </c>
    </row>
    <row r="82" spans="1:4" x14ac:dyDescent="0.25">
      <c r="A82" s="82">
        <v>2</v>
      </c>
      <c r="B82" s="32" t="s">
        <v>29</v>
      </c>
      <c r="C82" s="90">
        <v>0</v>
      </c>
      <c r="D82" s="27">
        <f>C82/44</f>
        <v>0</v>
      </c>
    </row>
    <row r="83" spans="1:4" ht="33.75" customHeight="1" x14ac:dyDescent="0.25">
      <c r="A83" s="162" t="s">
        <v>173</v>
      </c>
      <c r="B83" s="162"/>
      <c r="C83" s="162"/>
      <c r="D83" s="162"/>
    </row>
    <row r="84" spans="1:4" ht="30" x14ac:dyDescent="0.25">
      <c r="A84" s="82">
        <v>1</v>
      </c>
      <c r="B84" s="28" t="s">
        <v>174</v>
      </c>
      <c r="C84" s="90">
        <v>4</v>
      </c>
      <c r="D84" s="27">
        <f>C84/44</f>
        <v>9.0909090909090912E-2</v>
      </c>
    </row>
    <row r="85" spans="1:4" x14ac:dyDescent="0.25">
      <c r="A85" s="82">
        <v>2</v>
      </c>
      <c r="B85" s="28" t="s">
        <v>175</v>
      </c>
      <c r="C85" s="90">
        <v>1</v>
      </c>
      <c r="D85" s="27">
        <f t="shared" ref="D85:D87" si="16">C85/44</f>
        <v>2.2727272727272728E-2</v>
      </c>
    </row>
    <row r="86" spans="1:4" x14ac:dyDescent="0.25">
      <c r="A86" s="82">
        <v>3</v>
      </c>
      <c r="B86" s="28" t="s">
        <v>176</v>
      </c>
      <c r="C86" s="90">
        <v>5</v>
      </c>
      <c r="D86" s="27">
        <f t="shared" si="16"/>
        <v>0.11363636363636363</v>
      </c>
    </row>
    <row r="87" spans="1:4" ht="30" x14ac:dyDescent="0.25">
      <c r="A87" s="82">
        <v>4</v>
      </c>
      <c r="B87" s="28" t="s">
        <v>177</v>
      </c>
      <c r="C87" s="90">
        <v>34</v>
      </c>
      <c r="D87" s="27">
        <f t="shared" si="16"/>
        <v>0.77272727272727271</v>
      </c>
    </row>
    <row r="88" spans="1:4" ht="48" customHeight="1" x14ac:dyDescent="0.25">
      <c r="A88" s="162" t="s">
        <v>178</v>
      </c>
      <c r="B88" s="162"/>
      <c r="C88" s="162"/>
      <c r="D88" s="162"/>
    </row>
    <row r="89" spans="1:4" x14ac:dyDescent="0.25">
      <c r="A89" s="91">
        <v>1</v>
      </c>
      <c r="B89" s="28" t="s">
        <v>179</v>
      </c>
      <c r="C89" s="90">
        <v>1</v>
      </c>
      <c r="D89" s="27">
        <f>C89/44</f>
        <v>2.2727272727272728E-2</v>
      </c>
    </row>
    <row r="90" spans="1:4" x14ac:dyDescent="0.25">
      <c r="A90" s="91">
        <v>2</v>
      </c>
      <c r="B90" s="28" t="s">
        <v>180</v>
      </c>
      <c r="C90" s="90">
        <v>4</v>
      </c>
      <c r="D90" s="27">
        <f t="shared" ref="D90:D101" si="17">C90/44</f>
        <v>9.0909090909090912E-2</v>
      </c>
    </row>
    <row r="91" spans="1:4" x14ac:dyDescent="0.25">
      <c r="A91" s="91">
        <v>3</v>
      </c>
      <c r="B91" s="28" t="s">
        <v>181</v>
      </c>
      <c r="C91" s="90">
        <v>6</v>
      </c>
      <c r="D91" s="27">
        <f t="shared" si="17"/>
        <v>0.13636363636363635</v>
      </c>
    </row>
    <row r="92" spans="1:4" x14ac:dyDescent="0.25">
      <c r="A92" s="91">
        <v>4</v>
      </c>
      <c r="B92" s="28" t="s">
        <v>182</v>
      </c>
      <c r="C92" s="90">
        <v>10</v>
      </c>
      <c r="D92" s="27">
        <f t="shared" si="17"/>
        <v>0.22727272727272727</v>
      </c>
    </row>
    <row r="93" spans="1:4" x14ac:dyDescent="0.25">
      <c r="A93" s="91">
        <v>5</v>
      </c>
      <c r="B93" s="28" t="s">
        <v>183</v>
      </c>
      <c r="C93" s="90">
        <v>4</v>
      </c>
      <c r="D93" s="27">
        <f t="shared" si="17"/>
        <v>9.0909090909090912E-2</v>
      </c>
    </row>
    <row r="94" spans="1:4" x14ac:dyDescent="0.25">
      <c r="A94" s="91">
        <v>6</v>
      </c>
      <c r="B94" s="28" t="s">
        <v>184</v>
      </c>
      <c r="C94" s="90">
        <v>1</v>
      </c>
      <c r="D94" s="27">
        <f t="shared" si="17"/>
        <v>2.2727272727272728E-2</v>
      </c>
    </row>
    <row r="95" spans="1:4" x14ac:dyDescent="0.25">
      <c r="A95" s="91">
        <v>7</v>
      </c>
      <c r="B95" s="28" t="s">
        <v>185</v>
      </c>
      <c r="C95" s="90">
        <v>1</v>
      </c>
      <c r="D95" s="27">
        <f t="shared" si="17"/>
        <v>2.2727272727272728E-2</v>
      </c>
    </row>
    <row r="96" spans="1:4" x14ac:dyDescent="0.25">
      <c r="A96" s="91">
        <v>8</v>
      </c>
      <c r="B96" s="28" t="s">
        <v>186</v>
      </c>
      <c r="C96" s="90">
        <v>1</v>
      </c>
      <c r="D96" s="27">
        <f t="shared" si="17"/>
        <v>2.2727272727272728E-2</v>
      </c>
    </row>
    <row r="97" spans="1:4" x14ac:dyDescent="0.25">
      <c r="A97" s="91">
        <v>9</v>
      </c>
      <c r="B97" s="28" t="s">
        <v>187</v>
      </c>
      <c r="C97" s="90">
        <v>5</v>
      </c>
      <c r="D97" s="27">
        <f t="shared" si="17"/>
        <v>0.11363636363636363</v>
      </c>
    </row>
    <row r="98" spans="1:4" ht="30" x14ac:dyDescent="0.25">
      <c r="A98" s="91">
        <v>10</v>
      </c>
      <c r="B98" s="28" t="s">
        <v>188</v>
      </c>
      <c r="C98" s="90">
        <v>4</v>
      </c>
      <c r="D98" s="27">
        <f t="shared" si="17"/>
        <v>9.0909090909090912E-2</v>
      </c>
    </row>
    <row r="99" spans="1:4" x14ac:dyDescent="0.25">
      <c r="A99" s="91">
        <v>11</v>
      </c>
      <c r="B99" s="28" t="s">
        <v>148</v>
      </c>
      <c r="C99" s="90">
        <v>4</v>
      </c>
      <c r="D99" s="27">
        <f t="shared" si="17"/>
        <v>9.0909090909090912E-2</v>
      </c>
    </row>
    <row r="100" spans="1:4" x14ac:dyDescent="0.25">
      <c r="A100" s="91">
        <v>12</v>
      </c>
      <c r="B100" s="28" t="s">
        <v>189</v>
      </c>
      <c r="C100" s="90">
        <v>2</v>
      </c>
      <c r="D100" s="27">
        <f t="shared" si="17"/>
        <v>4.5454545454545456E-2</v>
      </c>
    </row>
    <row r="101" spans="1:4" ht="15.75" x14ac:dyDescent="0.25">
      <c r="A101" s="91">
        <v>13</v>
      </c>
      <c r="B101" s="85" t="s">
        <v>33</v>
      </c>
      <c r="C101" s="90">
        <v>0.01</v>
      </c>
      <c r="D101" s="27">
        <f t="shared" si="17"/>
        <v>2.2727272727272727E-4</v>
      </c>
    </row>
    <row r="102" spans="1:4" ht="50.25" customHeight="1" x14ac:dyDescent="0.25">
      <c r="A102" s="162" t="s">
        <v>190</v>
      </c>
      <c r="B102" s="162"/>
      <c r="C102" s="162"/>
      <c r="D102" s="162"/>
    </row>
    <row r="103" spans="1:4" ht="15.75" x14ac:dyDescent="0.25">
      <c r="A103" s="91">
        <v>1</v>
      </c>
      <c r="B103" s="5" t="s">
        <v>179</v>
      </c>
      <c r="C103" s="90">
        <v>23</v>
      </c>
      <c r="D103" s="27">
        <f>C103/44</f>
        <v>0.52272727272727271</v>
      </c>
    </row>
    <row r="104" spans="1:4" ht="15.75" x14ac:dyDescent="0.25">
      <c r="A104" s="91">
        <v>2</v>
      </c>
      <c r="B104" s="5" t="s">
        <v>180</v>
      </c>
      <c r="C104" s="90">
        <v>4</v>
      </c>
      <c r="D104" s="27">
        <f t="shared" ref="D104:D114" si="18">C104/44</f>
        <v>9.0909090909090912E-2</v>
      </c>
    </row>
    <row r="105" spans="1:4" ht="15.75" x14ac:dyDescent="0.25">
      <c r="A105" s="91">
        <v>3</v>
      </c>
      <c r="B105" s="5" t="s">
        <v>181</v>
      </c>
      <c r="C105" s="90">
        <v>5</v>
      </c>
      <c r="D105" s="27">
        <f t="shared" si="18"/>
        <v>0.11363636363636363</v>
      </c>
    </row>
    <row r="106" spans="1:4" ht="15.75" x14ac:dyDescent="0.25">
      <c r="A106" s="91">
        <v>4</v>
      </c>
      <c r="B106" s="5" t="s">
        <v>182</v>
      </c>
      <c r="C106" s="90">
        <v>3</v>
      </c>
      <c r="D106" s="27">
        <f t="shared" si="18"/>
        <v>6.8181818181818177E-2</v>
      </c>
    </row>
    <row r="107" spans="1:4" ht="15.75" x14ac:dyDescent="0.25">
      <c r="A107" s="91">
        <v>5</v>
      </c>
      <c r="B107" s="5" t="s">
        <v>183</v>
      </c>
      <c r="C107" s="90">
        <v>1</v>
      </c>
      <c r="D107" s="27">
        <f t="shared" si="18"/>
        <v>2.2727272727272728E-2</v>
      </c>
    </row>
    <row r="108" spans="1:4" ht="15.75" x14ac:dyDescent="0.25">
      <c r="A108" s="91">
        <v>6</v>
      </c>
      <c r="B108" s="5" t="s">
        <v>184</v>
      </c>
      <c r="C108" s="90">
        <v>0</v>
      </c>
      <c r="D108" s="27">
        <f t="shared" si="18"/>
        <v>0</v>
      </c>
    </row>
    <row r="109" spans="1:4" ht="15.75" x14ac:dyDescent="0.25">
      <c r="A109" s="91">
        <v>7</v>
      </c>
      <c r="B109" s="5" t="s">
        <v>191</v>
      </c>
      <c r="C109" s="90">
        <v>2</v>
      </c>
      <c r="D109" s="27">
        <f t="shared" si="18"/>
        <v>4.5454545454545456E-2</v>
      </c>
    </row>
    <row r="110" spans="1:4" ht="15.75" x14ac:dyDescent="0.25">
      <c r="A110" s="91">
        <v>8</v>
      </c>
      <c r="B110" s="5" t="s">
        <v>186</v>
      </c>
      <c r="C110" s="90">
        <v>2</v>
      </c>
      <c r="D110" s="27">
        <f t="shared" si="18"/>
        <v>4.5454545454545456E-2</v>
      </c>
    </row>
    <row r="111" spans="1:4" ht="15.75" x14ac:dyDescent="0.25">
      <c r="A111" s="91">
        <v>9</v>
      </c>
      <c r="B111" s="5" t="s">
        <v>187</v>
      </c>
      <c r="C111" s="90">
        <v>1</v>
      </c>
      <c r="D111" s="27">
        <f t="shared" si="18"/>
        <v>2.2727272727272728E-2</v>
      </c>
    </row>
    <row r="112" spans="1:4" ht="37.5" customHeight="1" x14ac:dyDescent="0.25">
      <c r="A112" s="91">
        <v>10</v>
      </c>
      <c r="B112" s="5" t="s">
        <v>188</v>
      </c>
      <c r="C112" s="90">
        <v>1</v>
      </c>
      <c r="D112" s="27">
        <f t="shared" si="18"/>
        <v>2.2727272727272728E-2</v>
      </c>
    </row>
    <row r="113" spans="1:4" ht="15.75" x14ac:dyDescent="0.25">
      <c r="A113" s="91">
        <v>11</v>
      </c>
      <c r="B113" s="5" t="s">
        <v>192</v>
      </c>
      <c r="C113" s="90">
        <v>1</v>
      </c>
      <c r="D113" s="27">
        <f t="shared" si="18"/>
        <v>2.2727272727272728E-2</v>
      </c>
    </row>
    <row r="114" spans="1:4" ht="15.75" x14ac:dyDescent="0.25">
      <c r="A114" s="91">
        <v>12</v>
      </c>
      <c r="B114" s="5" t="s">
        <v>33</v>
      </c>
      <c r="C114" s="90">
        <v>1</v>
      </c>
      <c r="D114" s="27">
        <f t="shared" si="18"/>
        <v>2.2727272727272728E-2</v>
      </c>
    </row>
    <row r="115" spans="1:4" ht="37.5" customHeight="1" x14ac:dyDescent="0.25">
      <c r="A115" s="162" t="s">
        <v>193</v>
      </c>
      <c r="B115" s="162"/>
      <c r="C115" s="162"/>
      <c r="D115" s="162"/>
    </row>
    <row r="116" spans="1:4" ht="15.75" x14ac:dyDescent="0.25">
      <c r="A116" s="91">
        <v>1</v>
      </c>
      <c r="B116" s="5" t="s">
        <v>179</v>
      </c>
      <c r="C116" s="90">
        <v>21</v>
      </c>
      <c r="D116" s="27">
        <f>C116/44</f>
        <v>0.47727272727272729</v>
      </c>
    </row>
    <row r="117" spans="1:4" ht="15.75" x14ac:dyDescent="0.25">
      <c r="A117" s="91">
        <v>2</v>
      </c>
      <c r="B117" s="5" t="s">
        <v>180</v>
      </c>
      <c r="C117" s="90">
        <v>6</v>
      </c>
      <c r="D117" s="27">
        <f t="shared" ref="D117:D128" si="19">C117/44</f>
        <v>0.13636363636363635</v>
      </c>
    </row>
    <row r="118" spans="1:4" ht="15.75" x14ac:dyDescent="0.25">
      <c r="A118" s="91">
        <v>3</v>
      </c>
      <c r="B118" s="5" t="s">
        <v>181</v>
      </c>
      <c r="C118" s="90">
        <v>2</v>
      </c>
      <c r="D118" s="27">
        <f t="shared" si="19"/>
        <v>4.5454545454545456E-2</v>
      </c>
    </row>
    <row r="119" spans="1:4" ht="15.75" x14ac:dyDescent="0.25">
      <c r="A119" s="91">
        <v>4</v>
      </c>
      <c r="B119" s="5" t="s">
        <v>182</v>
      </c>
      <c r="C119" s="90">
        <v>1</v>
      </c>
      <c r="D119" s="27">
        <f t="shared" si="19"/>
        <v>2.2727272727272728E-2</v>
      </c>
    </row>
    <row r="120" spans="1:4" ht="15.75" x14ac:dyDescent="0.25">
      <c r="A120" s="91">
        <v>5</v>
      </c>
      <c r="B120" s="5" t="s">
        <v>183</v>
      </c>
      <c r="C120" s="90">
        <v>2</v>
      </c>
      <c r="D120" s="27">
        <f t="shared" si="19"/>
        <v>4.5454545454545456E-2</v>
      </c>
    </row>
    <row r="121" spans="1:4" ht="15.75" x14ac:dyDescent="0.25">
      <c r="A121" s="91">
        <v>6</v>
      </c>
      <c r="B121" s="5" t="s">
        <v>184</v>
      </c>
      <c r="C121" s="90">
        <v>2</v>
      </c>
      <c r="D121" s="27">
        <f t="shared" si="19"/>
        <v>4.5454545454545456E-2</v>
      </c>
    </row>
    <row r="122" spans="1:4" ht="31.5" x14ac:dyDescent="0.25">
      <c r="A122" s="91">
        <v>7</v>
      </c>
      <c r="B122" s="5" t="s">
        <v>188</v>
      </c>
      <c r="C122" s="90">
        <v>2</v>
      </c>
      <c r="D122" s="27">
        <f t="shared" si="19"/>
        <v>4.5454545454545456E-2</v>
      </c>
    </row>
    <row r="123" spans="1:4" ht="15.75" x14ac:dyDescent="0.25">
      <c r="A123" s="91">
        <v>8</v>
      </c>
      <c r="B123" s="5" t="s">
        <v>194</v>
      </c>
      <c r="C123" s="90">
        <v>1</v>
      </c>
      <c r="D123" s="27">
        <f t="shared" si="19"/>
        <v>2.2727272727272728E-2</v>
      </c>
    </row>
    <row r="124" spans="1:4" ht="15.75" x14ac:dyDescent="0.25">
      <c r="A124" s="91">
        <v>9</v>
      </c>
      <c r="B124" s="5" t="s">
        <v>187</v>
      </c>
      <c r="C124" s="90">
        <v>2</v>
      </c>
      <c r="D124" s="27">
        <f t="shared" si="19"/>
        <v>4.5454545454545456E-2</v>
      </c>
    </row>
    <row r="125" spans="1:4" ht="31.5" x14ac:dyDescent="0.25">
      <c r="A125" s="91">
        <v>10</v>
      </c>
      <c r="B125" s="5" t="s">
        <v>195</v>
      </c>
      <c r="C125" s="90">
        <v>2</v>
      </c>
      <c r="D125" s="27">
        <f t="shared" si="19"/>
        <v>4.5454545454545456E-2</v>
      </c>
    </row>
    <row r="126" spans="1:4" ht="15.75" x14ac:dyDescent="0.25">
      <c r="A126" s="91">
        <v>11</v>
      </c>
      <c r="B126" s="5" t="s">
        <v>196</v>
      </c>
      <c r="C126" s="90">
        <v>1</v>
      </c>
      <c r="D126" s="27">
        <f t="shared" si="19"/>
        <v>2.2727272727272728E-2</v>
      </c>
    </row>
    <row r="127" spans="1:4" ht="15.75" x14ac:dyDescent="0.25">
      <c r="A127" s="91">
        <v>12</v>
      </c>
      <c r="B127" s="5" t="s">
        <v>192</v>
      </c>
      <c r="C127" s="90">
        <v>1</v>
      </c>
      <c r="D127" s="27">
        <f t="shared" si="19"/>
        <v>2.2727272727272728E-2</v>
      </c>
    </row>
    <row r="128" spans="1:4" ht="15.75" x14ac:dyDescent="0.25">
      <c r="A128" s="91">
        <v>13</v>
      </c>
      <c r="B128" s="5" t="s">
        <v>197</v>
      </c>
      <c r="C128" s="90">
        <v>1</v>
      </c>
      <c r="D128" s="27">
        <f t="shared" si="19"/>
        <v>2.2727272727272728E-2</v>
      </c>
    </row>
    <row r="129" spans="1:4" ht="27.75" customHeight="1" x14ac:dyDescent="0.25">
      <c r="A129" s="162" t="s">
        <v>198</v>
      </c>
      <c r="B129" s="162"/>
      <c r="C129" s="162"/>
      <c r="D129" s="162"/>
    </row>
    <row r="130" spans="1:4" ht="15.75" x14ac:dyDescent="0.25">
      <c r="A130" s="91">
        <v>1</v>
      </c>
      <c r="B130" s="5" t="s">
        <v>199</v>
      </c>
      <c r="C130" s="90">
        <v>6</v>
      </c>
      <c r="D130" s="27">
        <f>C130/44</f>
        <v>0.13636363636363635</v>
      </c>
    </row>
    <row r="131" spans="1:4" ht="15.75" x14ac:dyDescent="0.25">
      <c r="A131" s="91">
        <v>2</v>
      </c>
      <c r="B131" s="5" t="s">
        <v>200</v>
      </c>
      <c r="C131" s="90">
        <v>19</v>
      </c>
      <c r="D131" s="27">
        <f t="shared" ref="D131:D138" si="20">C131/44</f>
        <v>0.43181818181818182</v>
      </c>
    </row>
    <row r="132" spans="1:4" ht="15.75" x14ac:dyDescent="0.25">
      <c r="A132" s="91">
        <v>3</v>
      </c>
      <c r="B132" s="5" t="s">
        <v>201</v>
      </c>
      <c r="C132" s="90">
        <v>5</v>
      </c>
      <c r="D132" s="27">
        <f t="shared" si="20"/>
        <v>0.11363636363636363</v>
      </c>
    </row>
    <row r="133" spans="1:4" ht="31.5" x14ac:dyDescent="0.25">
      <c r="A133" s="91">
        <v>4</v>
      </c>
      <c r="B133" s="5" t="s">
        <v>202</v>
      </c>
      <c r="C133" s="90">
        <v>3</v>
      </c>
      <c r="D133" s="27">
        <f t="shared" si="20"/>
        <v>6.8181818181818177E-2</v>
      </c>
    </row>
    <row r="134" spans="1:4" ht="31.5" x14ac:dyDescent="0.25">
      <c r="A134" s="91">
        <v>5</v>
      </c>
      <c r="B134" s="5" t="s">
        <v>203</v>
      </c>
      <c r="C134" s="90">
        <v>2</v>
      </c>
      <c r="D134" s="27">
        <f t="shared" si="20"/>
        <v>4.5454545454545456E-2</v>
      </c>
    </row>
    <row r="135" spans="1:4" ht="31.5" x14ac:dyDescent="0.25">
      <c r="A135" s="91">
        <v>6</v>
      </c>
      <c r="B135" s="5" t="s">
        <v>204</v>
      </c>
      <c r="C135" s="90">
        <v>2</v>
      </c>
      <c r="D135" s="27">
        <f t="shared" si="20"/>
        <v>4.5454545454545456E-2</v>
      </c>
    </row>
    <row r="136" spans="1:4" ht="15.75" x14ac:dyDescent="0.25">
      <c r="A136" s="91">
        <v>7</v>
      </c>
      <c r="B136" s="5" t="s">
        <v>205</v>
      </c>
      <c r="C136" s="90">
        <v>5</v>
      </c>
      <c r="D136" s="27">
        <f t="shared" si="20"/>
        <v>0.11363636363636363</v>
      </c>
    </row>
    <row r="137" spans="1:4" ht="15.75" x14ac:dyDescent="0.25">
      <c r="A137" s="91">
        <v>8</v>
      </c>
      <c r="B137" s="5" t="s">
        <v>206</v>
      </c>
      <c r="C137" s="90">
        <v>1</v>
      </c>
      <c r="D137" s="27">
        <f t="shared" si="20"/>
        <v>2.2727272727272728E-2</v>
      </c>
    </row>
    <row r="138" spans="1:4" ht="15.75" x14ac:dyDescent="0.25">
      <c r="A138" s="91">
        <v>9</v>
      </c>
      <c r="B138" s="5" t="s">
        <v>33</v>
      </c>
      <c r="C138" s="90">
        <v>1</v>
      </c>
      <c r="D138" s="27">
        <f t="shared" si="20"/>
        <v>2.2727272727272728E-2</v>
      </c>
    </row>
    <row r="139" spans="1:4" ht="27" customHeight="1" x14ac:dyDescent="0.25">
      <c r="A139" s="159" t="s">
        <v>207</v>
      </c>
      <c r="B139" s="159"/>
      <c r="C139" s="159"/>
      <c r="D139" s="159"/>
    </row>
    <row r="140" spans="1:4" ht="63" x14ac:dyDescent="0.25">
      <c r="A140" s="91">
        <v>1</v>
      </c>
      <c r="B140" s="5" t="s">
        <v>208</v>
      </c>
      <c r="C140" s="90">
        <v>1</v>
      </c>
      <c r="D140" s="27">
        <f>C140/44</f>
        <v>2.2727272727272728E-2</v>
      </c>
    </row>
    <row r="141" spans="1:4" ht="31.5" x14ac:dyDescent="0.25">
      <c r="A141" s="91">
        <v>2</v>
      </c>
      <c r="B141" s="5" t="s">
        <v>209</v>
      </c>
      <c r="C141" s="90">
        <v>1</v>
      </c>
      <c r="D141" s="27">
        <f t="shared" ref="D141:D156" si="21">C141/44</f>
        <v>2.2727272727272728E-2</v>
      </c>
    </row>
    <row r="142" spans="1:4" ht="47.25" x14ac:dyDescent="0.25">
      <c r="A142" s="91">
        <v>3</v>
      </c>
      <c r="B142" s="5" t="s">
        <v>210</v>
      </c>
      <c r="C142" s="90">
        <v>1</v>
      </c>
      <c r="D142" s="27">
        <f t="shared" si="21"/>
        <v>2.2727272727272728E-2</v>
      </c>
    </row>
    <row r="143" spans="1:4" ht="47.25" x14ac:dyDescent="0.25">
      <c r="A143" s="91">
        <v>4</v>
      </c>
      <c r="B143" s="5" t="s">
        <v>211</v>
      </c>
      <c r="C143" s="90">
        <v>4</v>
      </c>
      <c r="D143" s="27">
        <f t="shared" si="21"/>
        <v>9.0909090909090912E-2</v>
      </c>
    </row>
    <row r="144" spans="1:4" ht="47.25" x14ac:dyDescent="0.25">
      <c r="A144" s="91">
        <v>5</v>
      </c>
      <c r="B144" s="5" t="s">
        <v>212</v>
      </c>
      <c r="C144" s="90">
        <v>2</v>
      </c>
      <c r="D144" s="27">
        <f t="shared" si="21"/>
        <v>4.5454545454545456E-2</v>
      </c>
    </row>
    <row r="145" spans="1:4" ht="15.75" x14ac:dyDescent="0.25">
      <c r="A145" s="91">
        <v>6</v>
      </c>
      <c r="B145" s="5" t="s">
        <v>213</v>
      </c>
      <c r="C145" s="90">
        <v>1</v>
      </c>
      <c r="D145" s="27">
        <f t="shared" si="21"/>
        <v>2.2727272727272728E-2</v>
      </c>
    </row>
    <row r="146" spans="1:4" ht="15.75" x14ac:dyDescent="0.25">
      <c r="A146" s="91">
        <v>7</v>
      </c>
      <c r="B146" s="5" t="s">
        <v>214</v>
      </c>
      <c r="C146" s="90">
        <v>1</v>
      </c>
      <c r="D146" s="27">
        <f t="shared" si="21"/>
        <v>2.2727272727272728E-2</v>
      </c>
    </row>
    <row r="147" spans="1:4" ht="15.75" x14ac:dyDescent="0.25">
      <c r="A147" s="91">
        <v>8</v>
      </c>
      <c r="B147" s="5" t="s">
        <v>215</v>
      </c>
      <c r="C147" s="90">
        <v>1</v>
      </c>
      <c r="D147" s="27">
        <f t="shared" si="21"/>
        <v>2.2727272727272728E-2</v>
      </c>
    </row>
    <row r="148" spans="1:4" ht="31.5" x14ac:dyDescent="0.25">
      <c r="A148" s="91">
        <v>9</v>
      </c>
      <c r="B148" s="5" t="s">
        <v>216</v>
      </c>
      <c r="C148" s="90">
        <v>3</v>
      </c>
      <c r="D148" s="27">
        <f t="shared" si="21"/>
        <v>6.8181818181818177E-2</v>
      </c>
    </row>
    <row r="149" spans="1:4" ht="47.25" x14ac:dyDescent="0.25">
      <c r="A149" s="91">
        <v>10</v>
      </c>
      <c r="B149" s="5" t="s">
        <v>217</v>
      </c>
      <c r="C149" s="90">
        <v>1</v>
      </c>
      <c r="D149" s="27">
        <f t="shared" si="21"/>
        <v>2.2727272727272728E-2</v>
      </c>
    </row>
    <row r="150" spans="1:4" ht="47.25" x14ac:dyDescent="0.25">
      <c r="A150" s="91">
        <v>11</v>
      </c>
      <c r="B150" s="5" t="s">
        <v>218</v>
      </c>
      <c r="C150" s="90">
        <v>3</v>
      </c>
      <c r="D150" s="27">
        <f t="shared" si="21"/>
        <v>6.8181818181818177E-2</v>
      </c>
    </row>
    <row r="151" spans="1:4" ht="31.5" x14ac:dyDescent="0.25">
      <c r="A151" s="91">
        <v>12</v>
      </c>
      <c r="B151" s="5" t="s">
        <v>219</v>
      </c>
      <c r="C151" s="90">
        <v>1</v>
      </c>
      <c r="D151" s="27">
        <f t="shared" si="21"/>
        <v>2.2727272727272728E-2</v>
      </c>
    </row>
    <row r="152" spans="1:4" ht="47.25" x14ac:dyDescent="0.25">
      <c r="A152" s="91">
        <v>13</v>
      </c>
      <c r="B152" s="5" t="s">
        <v>220</v>
      </c>
      <c r="C152" s="90">
        <v>1</v>
      </c>
      <c r="D152" s="27">
        <f t="shared" si="21"/>
        <v>2.2727272727272728E-2</v>
      </c>
    </row>
    <row r="153" spans="1:4" ht="15.75" x14ac:dyDescent="0.25">
      <c r="A153" s="91">
        <v>14</v>
      </c>
      <c r="B153" s="5" t="s">
        <v>221</v>
      </c>
      <c r="C153" s="90">
        <v>1</v>
      </c>
      <c r="D153" s="27">
        <f t="shared" si="21"/>
        <v>2.2727272727272728E-2</v>
      </c>
    </row>
    <row r="154" spans="1:4" ht="31.5" x14ac:dyDescent="0.25">
      <c r="A154" s="91">
        <v>15</v>
      </c>
      <c r="B154" s="5" t="s">
        <v>222</v>
      </c>
      <c r="C154" s="90">
        <v>1</v>
      </c>
      <c r="D154" s="27">
        <f t="shared" si="21"/>
        <v>2.2727272727272728E-2</v>
      </c>
    </row>
    <row r="155" spans="1:4" ht="63" x14ac:dyDescent="0.25">
      <c r="A155" s="91"/>
      <c r="B155" s="5" t="s">
        <v>223</v>
      </c>
      <c r="C155" s="90">
        <v>1</v>
      </c>
      <c r="D155" s="27">
        <f t="shared" si="21"/>
        <v>2.2727272727272728E-2</v>
      </c>
    </row>
    <row r="156" spans="1:4" ht="15.75" x14ac:dyDescent="0.25">
      <c r="A156" s="91">
        <v>16</v>
      </c>
      <c r="B156" s="5" t="s">
        <v>224</v>
      </c>
      <c r="C156" s="90">
        <v>15</v>
      </c>
      <c r="D156" s="27">
        <f t="shared" si="21"/>
        <v>0.34090909090909088</v>
      </c>
    </row>
  </sheetData>
  <mergeCells count="31">
    <mergeCell ref="A129:D129"/>
    <mergeCell ref="A139:D139"/>
    <mergeCell ref="A2:D2"/>
    <mergeCell ref="A8:D8"/>
    <mergeCell ref="A12:D12"/>
    <mergeCell ref="A16:D16"/>
    <mergeCell ref="A20:D20"/>
    <mergeCell ref="A24:D24"/>
    <mergeCell ref="A28:D28"/>
    <mergeCell ref="A32:D32"/>
    <mergeCell ref="A36:D36"/>
    <mergeCell ref="A66:C66"/>
    <mergeCell ref="A40:D40"/>
    <mergeCell ref="A44:D44"/>
    <mergeCell ref="A48:D48"/>
    <mergeCell ref="A52:D52"/>
    <mergeCell ref="A56:D56"/>
    <mergeCell ref="A60:D60"/>
    <mergeCell ref="A6:A7"/>
    <mergeCell ref="B6:B7"/>
    <mergeCell ref="C6:D6"/>
    <mergeCell ref="A83:D83"/>
    <mergeCell ref="A88:D88"/>
    <mergeCell ref="A102:D102"/>
    <mergeCell ref="A115:D115"/>
    <mergeCell ref="C70:D70"/>
    <mergeCell ref="A72:D72"/>
    <mergeCell ref="A76:D76"/>
    <mergeCell ref="A80:D80"/>
    <mergeCell ref="B70:B71"/>
    <mergeCell ref="A70:A71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"/>
  <sheetViews>
    <sheetView tabSelected="1" topLeftCell="A16" workbookViewId="0">
      <selection activeCell="A21" sqref="A21:D21"/>
    </sheetView>
  </sheetViews>
  <sheetFormatPr defaultRowHeight="15" x14ac:dyDescent="0.25"/>
  <cols>
    <col min="2" max="2" width="39.28515625" customWidth="1"/>
    <col min="3" max="3" width="11.7109375" customWidth="1"/>
  </cols>
  <sheetData>
    <row r="2" spans="1:9" ht="48.75" customHeight="1" x14ac:dyDescent="0.25">
      <c r="A2" s="127" t="s">
        <v>230</v>
      </c>
      <c r="B2" s="127"/>
      <c r="C2" s="127"/>
      <c r="D2" s="127"/>
      <c r="E2" s="127"/>
      <c r="F2" s="127"/>
      <c r="G2" s="127"/>
      <c r="H2" s="127"/>
      <c r="I2" s="127"/>
    </row>
    <row r="3" spans="1:9" ht="45" customHeight="1" x14ac:dyDescent="0.25">
      <c r="A3" s="176" t="s">
        <v>229</v>
      </c>
      <c r="B3" s="176"/>
      <c r="C3" s="176"/>
      <c r="D3" s="176"/>
      <c r="E3" s="176"/>
      <c r="F3" s="177"/>
      <c r="G3" s="177"/>
      <c r="H3" s="177"/>
      <c r="I3" s="177"/>
    </row>
    <row r="4" spans="1:9" ht="36.75" customHeight="1" x14ac:dyDescent="0.25">
      <c r="A4" s="112"/>
      <c r="B4" s="193" t="s">
        <v>304</v>
      </c>
      <c r="C4" s="194">
        <f>65/114</f>
        <v>0.57017543859649122</v>
      </c>
      <c r="D4" s="112"/>
      <c r="E4" s="112"/>
      <c r="F4" s="113"/>
      <c r="G4" s="113"/>
      <c r="H4" s="113"/>
      <c r="I4" s="113"/>
    </row>
    <row r="5" spans="1:9" ht="36.75" hidden="1" customHeight="1" x14ac:dyDescent="0.25">
      <c r="A5" s="112"/>
      <c r="B5" s="189" t="s">
        <v>305</v>
      </c>
      <c r="C5" s="112"/>
      <c r="D5" s="112"/>
      <c r="E5" s="112"/>
      <c r="F5" s="113"/>
      <c r="G5" s="113"/>
      <c r="H5" s="113"/>
      <c r="I5" s="113"/>
    </row>
    <row r="7" spans="1:9" x14ac:dyDescent="0.25">
      <c r="A7" s="160" t="s">
        <v>52</v>
      </c>
      <c r="B7" s="160" t="s">
        <v>53</v>
      </c>
      <c r="C7" s="167" t="s">
        <v>54</v>
      </c>
      <c r="D7" s="167"/>
    </row>
    <row r="8" spans="1:9" x14ac:dyDescent="0.25">
      <c r="A8" s="160"/>
      <c r="B8" s="160"/>
      <c r="C8" s="86" t="s">
        <v>50</v>
      </c>
      <c r="D8" s="94" t="s">
        <v>51</v>
      </c>
    </row>
    <row r="9" spans="1:9" ht="30" customHeight="1" x14ac:dyDescent="0.25">
      <c r="A9" s="178" t="s">
        <v>231</v>
      </c>
      <c r="B9" s="178"/>
      <c r="C9" s="178"/>
      <c r="D9" s="178"/>
    </row>
    <row r="10" spans="1:9" ht="30" x14ac:dyDescent="0.25">
      <c r="A10" s="31">
        <v>1</v>
      </c>
      <c r="B10" s="29" t="s">
        <v>232</v>
      </c>
      <c r="C10" s="111">
        <v>139</v>
      </c>
      <c r="D10" s="190">
        <f>C10/1067</f>
        <v>0.13027179006560449</v>
      </c>
    </row>
    <row r="11" spans="1:9" x14ac:dyDescent="0.25">
      <c r="A11" s="31">
        <v>2</v>
      </c>
      <c r="B11" s="28" t="s">
        <v>233</v>
      </c>
      <c r="C11" s="111">
        <v>38</v>
      </c>
      <c r="D11" s="190">
        <f t="shared" ref="D11:D20" si="0">C11/1067</f>
        <v>3.5613870665417061E-2</v>
      </c>
    </row>
    <row r="12" spans="1:9" x14ac:dyDescent="0.25">
      <c r="A12" s="31">
        <v>3</v>
      </c>
      <c r="B12" s="28" t="s">
        <v>234</v>
      </c>
      <c r="C12" s="111">
        <v>54</v>
      </c>
      <c r="D12" s="190">
        <f t="shared" si="0"/>
        <v>5.0609184629803183E-2</v>
      </c>
    </row>
    <row r="13" spans="1:9" ht="30" x14ac:dyDescent="0.25">
      <c r="A13" s="31">
        <v>4</v>
      </c>
      <c r="B13" s="29" t="s">
        <v>235</v>
      </c>
      <c r="C13" s="111">
        <v>122</v>
      </c>
      <c r="D13" s="190">
        <f t="shared" si="0"/>
        <v>0.11433926897844424</v>
      </c>
    </row>
    <row r="14" spans="1:9" ht="45" x14ac:dyDescent="0.25">
      <c r="A14" s="31">
        <v>5</v>
      </c>
      <c r="B14" s="28" t="s">
        <v>236</v>
      </c>
      <c r="C14" s="111">
        <v>67</v>
      </c>
      <c r="D14" s="190">
        <f t="shared" si="0"/>
        <v>6.2792877225866919E-2</v>
      </c>
    </row>
    <row r="15" spans="1:9" ht="30" x14ac:dyDescent="0.25">
      <c r="A15" s="31">
        <v>6</v>
      </c>
      <c r="B15" s="28" t="s">
        <v>237</v>
      </c>
      <c r="C15" s="111">
        <v>61</v>
      </c>
      <c r="D15" s="190">
        <f t="shared" si="0"/>
        <v>5.7169634489222118E-2</v>
      </c>
    </row>
    <row r="16" spans="1:9" ht="45" x14ac:dyDescent="0.25">
      <c r="A16" s="31">
        <v>7</v>
      </c>
      <c r="B16" s="29" t="s">
        <v>238</v>
      </c>
      <c r="C16" s="111">
        <v>499</v>
      </c>
      <c r="D16" s="190">
        <f t="shared" si="0"/>
        <v>0.46766635426429243</v>
      </c>
    </row>
    <row r="17" spans="1:4" ht="30" x14ac:dyDescent="0.25">
      <c r="A17" s="31">
        <v>8</v>
      </c>
      <c r="B17" s="28" t="s">
        <v>239</v>
      </c>
      <c r="C17" s="111">
        <v>50</v>
      </c>
      <c r="D17" s="190">
        <f t="shared" si="0"/>
        <v>4.6860356138706656E-2</v>
      </c>
    </row>
    <row r="18" spans="1:4" ht="30" x14ac:dyDescent="0.25">
      <c r="A18" s="31">
        <v>9</v>
      </c>
      <c r="B18" s="28" t="s">
        <v>240</v>
      </c>
      <c r="C18" s="111">
        <v>38</v>
      </c>
      <c r="D18" s="190">
        <f t="shared" si="0"/>
        <v>3.5613870665417061E-2</v>
      </c>
    </row>
    <row r="19" spans="1:4" x14ac:dyDescent="0.25">
      <c r="A19" s="31">
        <v>10</v>
      </c>
      <c r="B19" s="29" t="s">
        <v>241</v>
      </c>
      <c r="C19" s="111">
        <v>45</v>
      </c>
      <c r="D19" s="190">
        <f t="shared" si="0"/>
        <v>4.2174320524835988E-2</v>
      </c>
    </row>
    <row r="20" spans="1:4" ht="30" x14ac:dyDescent="0.25">
      <c r="A20" s="31">
        <v>11</v>
      </c>
      <c r="B20" s="28" t="s">
        <v>242</v>
      </c>
      <c r="C20" s="111">
        <v>73</v>
      </c>
      <c r="D20" s="190">
        <f t="shared" si="0"/>
        <v>6.8416119962511721E-2</v>
      </c>
    </row>
    <row r="21" spans="1:4" ht="27" customHeight="1" x14ac:dyDescent="0.25">
      <c r="A21" s="178" t="s">
        <v>243</v>
      </c>
      <c r="B21" s="178"/>
      <c r="C21" s="178"/>
      <c r="D21" s="178"/>
    </row>
    <row r="22" spans="1:4" x14ac:dyDescent="0.25">
      <c r="A22" s="84">
        <v>1</v>
      </c>
      <c r="B22" s="32" t="s">
        <v>244</v>
      </c>
      <c r="C22" s="111">
        <v>38</v>
      </c>
      <c r="D22" s="190">
        <f>C22/1067</f>
        <v>3.5613870665417061E-2</v>
      </c>
    </row>
    <row r="23" spans="1:4" ht="45" x14ac:dyDescent="0.25">
      <c r="A23" s="84">
        <v>2</v>
      </c>
      <c r="B23" s="32" t="s">
        <v>245</v>
      </c>
      <c r="C23" s="111">
        <v>235</v>
      </c>
      <c r="D23" s="190">
        <f t="shared" ref="D23:D25" si="1">C23/1067</f>
        <v>0.22024367385192128</v>
      </c>
    </row>
    <row r="24" spans="1:4" ht="30" x14ac:dyDescent="0.25">
      <c r="A24" s="84">
        <v>3</v>
      </c>
      <c r="B24" s="32" t="s">
        <v>246</v>
      </c>
      <c r="C24" s="111">
        <v>185</v>
      </c>
      <c r="D24" s="190">
        <f t="shared" si="1"/>
        <v>0.17338331771321461</v>
      </c>
    </row>
    <row r="25" spans="1:4" ht="30" x14ac:dyDescent="0.25">
      <c r="A25" s="84">
        <v>4</v>
      </c>
      <c r="B25" s="32" t="s">
        <v>247</v>
      </c>
      <c r="C25" s="111">
        <v>113</v>
      </c>
      <c r="D25" s="190">
        <f t="shared" si="1"/>
        <v>0.10590440487347703</v>
      </c>
    </row>
    <row r="26" spans="1:4" ht="28.5" customHeight="1" x14ac:dyDescent="0.25">
      <c r="A26" s="173" t="s">
        <v>248</v>
      </c>
      <c r="B26" s="174"/>
      <c r="C26" s="174"/>
      <c r="D26" s="175"/>
    </row>
    <row r="27" spans="1:4" ht="30" x14ac:dyDescent="0.25">
      <c r="A27" s="31">
        <v>1</v>
      </c>
      <c r="B27" s="32" t="s">
        <v>249</v>
      </c>
      <c r="C27" s="111">
        <v>345</v>
      </c>
      <c r="D27" s="190">
        <f>C27/1067</f>
        <v>0.32333645735707589</v>
      </c>
    </row>
    <row r="28" spans="1:4" ht="45" x14ac:dyDescent="0.25">
      <c r="A28" s="31">
        <v>2</v>
      </c>
      <c r="B28" s="32" t="s">
        <v>252</v>
      </c>
      <c r="C28" s="111">
        <v>158</v>
      </c>
      <c r="D28" s="190">
        <f t="shared" ref="D28:D33" si="2">C28/1067</f>
        <v>0.14807872539831302</v>
      </c>
    </row>
    <row r="29" spans="1:4" ht="30" x14ac:dyDescent="0.25">
      <c r="A29" s="31">
        <v>3</v>
      </c>
      <c r="B29" s="32" t="s">
        <v>253</v>
      </c>
      <c r="C29" s="111">
        <v>59</v>
      </c>
      <c r="D29" s="190">
        <f t="shared" si="2"/>
        <v>5.5295220243673851E-2</v>
      </c>
    </row>
    <row r="30" spans="1:4" ht="30" x14ac:dyDescent="0.25">
      <c r="A30" s="31">
        <v>4</v>
      </c>
      <c r="B30" s="32" t="s">
        <v>250</v>
      </c>
      <c r="C30" s="111">
        <v>187</v>
      </c>
      <c r="D30" s="190">
        <f t="shared" si="2"/>
        <v>0.17525773195876287</v>
      </c>
    </row>
    <row r="31" spans="1:4" ht="45" x14ac:dyDescent="0.25">
      <c r="A31" s="31">
        <v>5</v>
      </c>
      <c r="B31" s="32" t="s">
        <v>251</v>
      </c>
      <c r="C31" s="111">
        <v>79</v>
      </c>
      <c r="D31" s="190">
        <f t="shared" si="2"/>
        <v>7.4039362699156508E-2</v>
      </c>
    </row>
    <row r="32" spans="1:4" ht="30" x14ac:dyDescent="0.25">
      <c r="A32" s="31">
        <v>6</v>
      </c>
      <c r="B32" s="32" t="s">
        <v>254</v>
      </c>
      <c r="C32" s="111">
        <v>322</v>
      </c>
      <c r="D32" s="190">
        <f t="shared" si="2"/>
        <v>0.30178069353327086</v>
      </c>
    </row>
    <row r="33" spans="1:4" ht="30" x14ac:dyDescent="0.25">
      <c r="A33" s="31">
        <v>7</v>
      </c>
      <c r="B33" s="32" t="s">
        <v>255</v>
      </c>
      <c r="C33" s="111">
        <v>31</v>
      </c>
      <c r="D33" s="190">
        <f t="shared" si="2"/>
        <v>2.9053420805998126E-2</v>
      </c>
    </row>
    <row r="34" spans="1:4" ht="30" x14ac:dyDescent="0.25">
      <c r="A34" s="31">
        <v>8</v>
      </c>
      <c r="B34" s="32" t="s">
        <v>256</v>
      </c>
      <c r="C34" s="111">
        <v>70</v>
      </c>
      <c r="D34" s="190">
        <f>C34/1067</f>
        <v>6.560449859418932E-2</v>
      </c>
    </row>
  </sheetData>
  <mergeCells count="9">
    <mergeCell ref="A21:D21"/>
    <mergeCell ref="A26:D26"/>
    <mergeCell ref="A3:E3"/>
    <mergeCell ref="F3:I3"/>
    <mergeCell ref="A2:I2"/>
    <mergeCell ref="A7:A8"/>
    <mergeCell ref="B7:B8"/>
    <mergeCell ref="C7:D7"/>
    <mergeCell ref="A9:D9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4"/>
  <sheetViews>
    <sheetView workbookViewId="0">
      <selection activeCell="F14" sqref="F14"/>
    </sheetView>
  </sheetViews>
  <sheetFormatPr defaultRowHeight="15" x14ac:dyDescent="0.25"/>
  <cols>
    <col min="1" max="1" width="7.140625" customWidth="1"/>
    <col min="2" max="2" width="40.7109375" customWidth="1"/>
    <col min="3" max="3" width="13.42578125" bestFit="1" customWidth="1"/>
    <col min="6" max="6" width="36" customWidth="1"/>
  </cols>
  <sheetData>
    <row r="2" spans="1:7" ht="45.75" customHeight="1" x14ac:dyDescent="0.25">
      <c r="A2" s="127" t="s">
        <v>297</v>
      </c>
      <c r="B2" s="127"/>
      <c r="C2" s="127"/>
      <c r="D2" s="127"/>
      <c r="E2" s="127"/>
      <c r="F2" s="96"/>
    </row>
    <row r="4" spans="1:7" ht="18.75" x14ac:dyDescent="0.25">
      <c r="A4" s="155" t="s">
        <v>307</v>
      </c>
      <c r="B4" s="155"/>
      <c r="C4" s="115">
        <v>90</v>
      </c>
      <c r="D4" s="115"/>
    </row>
    <row r="5" spans="1:7" ht="18.75" hidden="1" x14ac:dyDescent="0.3">
      <c r="A5" s="191" t="s">
        <v>306</v>
      </c>
      <c r="B5" s="155"/>
      <c r="C5" s="192"/>
      <c r="D5" s="114"/>
    </row>
    <row r="7" spans="1:7" ht="18.75" x14ac:dyDescent="0.3">
      <c r="A7" s="125" t="s">
        <v>52</v>
      </c>
      <c r="B7" s="141" t="s">
        <v>53</v>
      </c>
      <c r="C7" s="150" t="s">
        <v>161</v>
      </c>
      <c r="D7" s="151" t="s">
        <v>51</v>
      </c>
      <c r="F7" s="101" t="s">
        <v>293</v>
      </c>
      <c r="G7" s="100" t="s">
        <v>50</v>
      </c>
    </row>
    <row r="8" spans="1:7" ht="18.75" x14ac:dyDescent="0.3">
      <c r="A8" s="125"/>
      <c r="B8" s="141"/>
      <c r="C8" s="150"/>
      <c r="D8" s="151"/>
      <c r="F8" s="102" t="s">
        <v>294</v>
      </c>
      <c r="G8" s="100">
        <v>52</v>
      </c>
    </row>
    <row r="9" spans="1:7" ht="18.75" x14ac:dyDescent="0.3">
      <c r="A9" s="125"/>
      <c r="B9" s="141"/>
      <c r="C9" s="150"/>
      <c r="D9" s="151"/>
      <c r="F9" s="102" t="s">
        <v>295</v>
      </c>
      <c r="G9" s="100">
        <v>37</v>
      </c>
    </row>
    <row r="10" spans="1:7" ht="18" customHeight="1" x14ac:dyDescent="0.3">
      <c r="A10" s="125"/>
      <c r="B10" s="141"/>
      <c r="C10" s="150"/>
      <c r="D10" s="151"/>
      <c r="F10" s="102" t="s">
        <v>296</v>
      </c>
      <c r="G10" s="100">
        <v>11</v>
      </c>
    </row>
    <row r="11" spans="1:7" ht="30.75" customHeight="1" x14ac:dyDescent="0.25">
      <c r="A11" s="141" t="s">
        <v>268</v>
      </c>
      <c r="B11" s="141"/>
      <c r="C11" s="141"/>
      <c r="D11" s="141"/>
    </row>
    <row r="12" spans="1:7" x14ac:dyDescent="0.25">
      <c r="A12" s="31">
        <v>1</v>
      </c>
      <c r="B12" s="4" t="s">
        <v>261</v>
      </c>
      <c r="C12" s="31">
        <v>28</v>
      </c>
      <c r="D12" s="30">
        <f>C12/90</f>
        <v>0.31111111111111112</v>
      </c>
    </row>
    <row r="13" spans="1:7" ht="30" x14ac:dyDescent="0.25">
      <c r="A13" s="31">
        <v>2</v>
      </c>
      <c r="B13" s="4" t="s">
        <v>262</v>
      </c>
      <c r="C13" s="31">
        <v>24</v>
      </c>
      <c r="D13" s="30">
        <f t="shared" ref="D13:D17" si="0">C13/90</f>
        <v>0.26666666666666666</v>
      </c>
    </row>
    <row r="14" spans="1:7" ht="30" x14ac:dyDescent="0.25">
      <c r="A14" s="31">
        <v>3</v>
      </c>
      <c r="B14" s="4" t="s">
        <v>263</v>
      </c>
      <c r="C14" s="31">
        <v>10</v>
      </c>
      <c r="D14" s="30">
        <f t="shared" si="0"/>
        <v>0.1111111111111111</v>
      </c>
    </row>
    <row r="15" spans="1:7" ht="30" x14ac:dyDescent="0.25">
      <c r="A15" s="31">
        <v>4</v>
      </c>
      <c r="B15" s="4" t="s">
        <v>264</v>
      </c>
      <c r="C15" s="31">
        <v>12</v>
      </c>
      <c r="D15" s="30">
        <f t="shared" si="0"/>
        <v>0.13333333333333333</v>
      </c>
    </row>
    <row r="16" spans="1:7" x14ac:dyDescent="0.25">
      <c r="A16" s="31">
        <v>5</v>
      </c>
      <c r="B16" s="4" t="s">
        <v>265</v>
      </c>
      <c r="C16" s="31">
        <v>16</v>
      </c>
      <c r="D16" s="30">
        <f t="shared" si="0"/>
        <v>0.17777777777777778</v>
      </c>
    </row>
    <row r="17" spans="1:4" ht="30" x14ac:dyDescent="0.25">
      <c r="A17" s="31">
        <v>6</v>
      </c>
      <c r="B17" s="4" t="s">
        <v>266</v>
      </c>
      <c r="C17" s="31">
        <v>14</v>
      </c>
      <c r="D17" s="30">
        <f t="shared" si="0"/>
        <v>0.15555555555555556</v>
      </c>
    </row>
    <row r="18" spans="1:4" ht="36.75" customHeight="1" x14ac:dyDescent="0.25">
      <c r="A18" s="141" t="s">
        <v>267</v>
      </c>
      <c r="B18" s="141"/>
      <c r="C18" s="141"/>
      <c r="D18" s="141"/>
    </row>
    <row r="19" spans="1:4" x14ac:dyDescent="0.25">
      <c r="A19" s="31">
        <v>1</v>
      </c>
      <c r="B19" s="4" t="s">
        <v>257</v>
      </c>
      <c r="C19" s="31">
        <v>26</v>
      </c>
      <c r="D19" s="30">
        <f>C19/90</f>
        <v>0.28888888888888886</v>
      </c>
    </row>
    <row r="20" spans="1:4" ht="60" x14ac:dyDescent="0.25">
      <c r="A20" s="31">
        <v>2</v>
      </c>
      <c r="B20" s="4" t="s">
        <v>258</v>
      </c>
      <c r="C20" s="31">
        <v>25</v>
      </c>
      <c r="D20" s="30">
        <f t="shared" ref="D20:D22" si="1">C20/90</f>
        <v>0.27777777777777779</v>
      </c>
    </row>
    <row r="21" spans="1:4" ht="30" x14ac:dyDescent="0.25">
      <c r="A21" s="31">
        <v>3</v>
      </c>
      <c r="B21" s="4" t="s">
        <v>259</v>
      </c>
      <c r="C21" s="31">
        <v>26</v>
      </c>
      <c r="D21" s="30">
        <f t="shared" si="1"/>
        <v>0.28888888888888886</v>
      </c>
    </row>
    <row r="22" spans="1:4" ht="45" x14ac:dyDescent="0.25">
      <c r="A22" s="31">
        <v>4</v>
      </c>
      <c r="B22" s="4" t="s">
        <v>260</v>
      </c>
      <c r="C22" s="31">
        <v>18</v>
      </c>
      <c r="D22" s="30">
        <f t="shared" si="1"/>
        <v>0.2</v>
      </c>
    </row>
    <row r="23" spans="1:4" ht="30.75" customHeight="1" x14ac:dyDescent="0.25">
      <c r="A23" s="173" t="s">
        <v>271</v>
      </c>
      <c r="B23" s="174"/>
      <c r="C23" s="174"/>
      <c r="D23" s="175"/>
    </row>
    <row r="24" spans="1:4" x14ac:dyDescent="0.25">
      <c r="A24" s="31">
        <v>1</v>
      </c>
      <c r="B24" s="4" t="s">
        <v>261</v>
      </c>
      <c r="C24" s="31">
        <v>27</v>
      </c>
      <c r="D24" s="30">
        <f>C24/90</f>
        <v>0.3</v>
      </c>
    </row>
    <row r="25" spans="1:4" ht="30" x14ac:dyDescent="0.25">
      <c r="A25" s="31">
        <v>2</v>
      </c>
      <c r="B25" s="4" t="s">
        <v>272</v>
      </c>
      <c r="C25" s="31">
        <v>15</v>
      </c>
      <c r="D25" s="30">
        <f t="shared" ref="D25:D28" si="2">C25/90</f>
        <v>0.16666666666666666</v>
      </c>
    </row>
    <row r="26" spans="1:4" ht="30" x14ac:dyDescent="0.25">
      <c r="A26" s="31">
        <v>3</v>
      </c>
      <c r="B26" s="4" t="s">
        <v>273</v>
      </c>
      <c r="C26" s="31">
        <v>12</v>
      </c>
      <c r="D26" s="30">
        <f t="shared" si="2"/>
        <v>0.13333333333333333</v>
      </c>
    </row>
    <row r="27" spans="1:4" ht="45" x14ac:dyDescent="0.25">
      <c r="A27" s="31">
        <v>4</v>
      </c>
      <c r="B27" s="4" t="s">
        <v>275</v>
      </c>
      <c r="C27" s="31">
        <v>28</v>
      </c>
      <c r="D27" s="30">
        <f t="shared" si="2"/>
        <v>0.31111111111111112</v>
      </c>
    </row>
    <row r="28" spans="1:4" ht="24.75" customHeight="1" x14ac:dyDescent="0.25">
      <c r="A28" s="31">
        <v>5</v>
      </c>
      <c r="B28" s="4" t="s">
        <v>274</v>
      </c>
      <c r="C28" s="31">
        <v>1</v>
      </c>
      <c r="D28" s="30">
        <f t="shared" si="2"/>
        <v>1.1111111111111112E-2</v>
      </c>
    </row>
    <row r="29" spans="1:4" ht="24.75" customHeight="1" x14ac:dyDescent="0.25">
      <c r="A29" s="142" t="s">
        <v>292</v>
      </c>
      <c r="B29" s="179"/>
      <c r="C29" s="179"/>
      <c r="D29" s="143"/>
    </row>
    <row r="30" spans="1:4" ht="24.75" customHeight="1" x14ac:dyDescent="0.25">
      <c r="A30" s="31"/>
      <c r="B30" s="4" t="s">
        <v>261</v>
      </c>
      <c r="C30" s="31">
        <v>27</v>
      </c>
      <c r="D30" s="30">
        <f>C30/90</f>
        <v>0.3</v>
      </c>
    </row>
    <row r="31" spans="1:4" ht="30" x14ac:dyDescent="0.25">
      <c r="A31" s="31"/>
      <c r="B31" s="4" t="s">
        <v>272</v>
      </c>
      <c r="C31" s="31">
        <v>15</v>
      </c>
      <c r="D31" s="30">
        <f t="shared" ref="D31:D34" si="3">C31/90</f>
        <v>0.16666666666666666</v>
      </c>
    </row>
    <row r="32" spans="1:4" ht="30" x14ac:dyDescent="0.25">
      <c r="A32" s="31"/>
      <c r="B32" s="4" t="s">
        <v>273</v>
      </c>
      <c r="C32" s="31">
        <v>12</v>
      </c>
      <c r="D32" s="30">
        <f t="shared" si="3"/>
        <v>0.13333333333333333</v>
      </c>
    </row>
    <row r="33" spans="1:4" ht="45" x14ac:dyDescent="0.25">
      <c r="A33" s="31"/>
      <c r="B33" s="4" t="s">
        <v>275</v>
      </c>
      <c r="C33" s="31">
        <v>28</v>
      </c>
      <c r="D33" s="30">
        <f t="shared" si="3"/>
        <v>0.31111111111111112</v>
      </c>
    </row>
    <row r="34" spans="1:4" ht="24.75" customHeight="1" x14ac:dyDescent="0.25">
      <c r="A34" s="31"/>
      <c r="B34" s="4" t="s">
        <v>274</v>
      </c>
      <c r="C34" s="31">
        <v>1</v>
      </c>
      <c r="D34" s="30">
        <f t="shared" si="3"/>
        <v>1.1111111111111112E-2</v>
      </c>
    </row>
    <row r="35" spans="1:4" ht="32.25" customHeight="1" x14ac:dyDescent="0.25">
      <c r="A35" s="178" t="s">
        <v>269</v>
      </c>
      <c r="B35" s="178"/>
      <c r="C35" s="178"/>
      <c r="D35" s="178"/>
    </row>
    <row r="36" spans="1:4" x14ac:dyDescent="0.25">
      <c r="A36" s="31">
        <v>1</v>
      </c>
      <c r="B36" s="4" t="s">
        <v>261</v>
      </c>
      <c r="C36" s="31">
        <v>23</v>
      </c>
      <c r="D36" s="30">
        <f>C36/90</f>
        <v>0.25555555555555554</v>
      </c>
    </row>
    <row r="37" spans="1:4" ht="105" x14ac:dyDescent="0.25">
      <c r="A37" s="31">
        <v>2</v>
      </c>
      <c r="B37" s="4" t="s">
        <v>278</v>
      </c>
      <c r="C37" s="31">
        <v>14</v>
      </c>
      <c r="D37" s="30">
        <f>C37/90</f>
        <v>0.15555555555555556</v>
      </c>
    </row>
    <row r="38" spans="1:4" ht="81" customHeight="1" x14ac:dyDescent="0.25">
      <c r="A38" s="31">
        <v>3</v>
      </c>
      <c r="B38" s="4" t="s">
        <v>276</v>
      </c>
      <c r="C38" s="31">
        <v>28</v>
      </c>
      <c r="D38" s="30">
        <f>C38/90</f>
        <v>0.31111111111111112</v>
      </c>
    </row>
    <row r="39" spans="1:4" ht="120" x14ac:dyDescent="0.25">
      <c r="A39" s="31">
        <v>4</v>
      </c>
      <c r="B39" s="4" t="s">
        <v>277</v>
      </c>
      <c r="C39" s="31">
        <v>15</v>
      </c>
      <c r="D39" s="30">
        <f>C39/90</f>
        <v>0.16666666666666666</v>
      </c>
    </row>
    <row r="40" spans="1:4" ht="54" customHeight="1" x14ac:dyDescent="0.25">
      <c r="A40" s="119" t="s">
        <v>270</v>
      </c>
      <c r="B40" s="120"/>
      <c r="C40" s="120"/>
      <c r="D40" s="121"/>
    </row>
    <row r="41" spans="1:4" ht="30" x14ac:dyDescent="0.25">
      <c r="A41" s="31">
        <v>1</v>
      </c>
      <c r="B41" s="4" t="s">
        <v>279</v>
      </c>
      <c r="C41" s="31">
        <v>12</v>
      </c>
      <c r="D41" s="30">
        <f>C41/90</f>
        <v>0.13333333333333333</v>
      </c>
    </row>
    <row r="42" spans="1:4" ht="45" x14ac:dyDescent="0.25">
      <c r="A42" s="31">
        <v>2</v>
      </c>
      <c r="B42" s="4" t="s">
        <v>280</v>
      </c>
      <c r="C42" s="31">
        <v>21</v>
      </c>
      <c r="D42" s="30">
        <f t="shared" ref="D42:D44" si="4">C42/90</f>
        <v>0.23333333333333334</v>
      </c>
    </row>
    <row r="43" spans="1:4" ht="30" x14ac:dyDescent="0.25">
      <c r="A43" s="31">
        <v>3</v>
      </c>
      <c r="B43" s="4" t="s">
        <v>281</v>
      </c>
      <c r="C43" s="31">
        <v>21</v>
      </c>
      <c r="D43" s="30">
        <f t="shared" si="4"/>
        <v>0.23333333333333334</v>
      </c>
    </row>
    <row r="44" spans="1:4" ht="30" x14ac:dyDescent="0.25">
      <c r="A44" s="31">
        <v>4</v>
      </c>
      <c r="B44" s="4" t="s">
        <v>282</v>
      </c>
      <c r="C44" s="31">
        <v>30</v>
      </c>
      <c r="D44" s="30">
        <f t="shared" si="4"/>
        <v>0.33333333333333331</v>
      </c>
    </row>
    <row r="45" spans="1:4" ht="41.25" customHeight="1" x14ac:dyDescent="0.25">
      <c r="A45" s="119" t="s">
        <v>283</v>
      </c>
      <c r="B45" s="120"/>
      <c r="C45" s="120"/>
      <c r="D45" s="121"/>
    </row>
    <row r="46" spans="1:4" ht="60" x14ac:dyDescent="0.25">
      <c r="A46" s="31">
        <v>1</v>
      </c>
      <c r="B46" s="4" t="s">
        <v>284</v>
      </c>
      <c r="C46" s="31">
        <v>22</v>
      </c>
      <c r="D46" s="30">
        <f>C46/90</f>
        <v>0.24444444444444444</v>
      </c>
    </row>
    <row r="47" spans="1:4" ht="60" x14ac:dyDescent="0.25">
      <c r="A47" s="31">
        <v>2</v>
      </c>
      <c r="B47" s="4" t="s">
        <v>285</v>
      </c>
      <c r="C47" s="31">
        <v>22</v>
      </c>
      <c r="D47" s="30">
        <f t="shared" ref="D47:D49" si="5">C47/90</f>
        <v>0.24444444444444444</v>
      </c>
    </row>
    <row r="48" spans="1:4" ht="30" x14ac:dyDescent="0.25">
      <c r="A48" s="31">
        <v>3</v>
      </c>
      <c r="B48" s="4" t="s">
        <v>286</v>
      </c>
      <c r="C48" s="31">
        <v>35</v>
      </c>
      <c r="D48" s="30">
        <f t="shared" si="5"/>
        <v>0.3888888888888889</v>
      </c>
    </row>
    <row r="49" spans="1:4" ht="60" x14ac:dyDescent="0.25">
      <c r="A49" s="31">
        <v>4</v>
      </c>
      <c r="B49" s="4" t="s">
        <v>287</v>
      </c>
      <c r="C49" s="31">
        <v>13</v>
      </c>
      <c r="D49" s="30">
        <f t="shared" si="5"/>
        <v>0.14444444444444443</v>
      </c>
    </row>
    <row r="50" spans="1:4" ht="28.5" customHeight="1" x14ac:dyDescent="0.25">
      <c r="A50" s="119" t="s">
        <v>288</v>
      </c>
      <c r="B50" s="120"/>
      <c r="C50" s="120"/>
      <c r="D50" s="121"/>
    </row>
    <row r="51" spans="1:4" x14ac:dyDescent="0.25">
      <c r="A51" s="84">
        <v>1</v>
      </c>
      <c r="B51" s="4" t="s">
        <v>261</v>
      </c>
      <c r="C51" s="31">
        <v>22</v>
      </c>
      <c r="D51" s="30">
        <f>C51/90</f>
        <v>0.24444444444444444</v>
      </c>
    </row>
    <row r="52" spans="1:4" ht="60" x14ac:dyDescent="0.25">
      <c r="A52" s="84">
        <v>2</v>
      </c>
      <c r="B52" s="4" t="s">
        <v>289</v>
      </c>
      <c r="C52" s="31">
        <v>12</v>
      </c>
      <c r="D52" s="30">
        <f t="shared" ref="D52:D54" si="6">C52/90</f>
        <v>0.13333333333333333</v>
      </c>
    </row>
    <row r="53" spans="1:4" ht="75" x14ac:dyDescent="0.25">
      <c r="A53" s="84">
        <v>3</v>
      </c>
      <c r="B53" s="4" t="s">
        <v>290</v>
      </c>
      <c r="C53" s="31">
        <v>15</v>
      </c>
      <c r="D53" s="30">
        <f t="shared" si="6"/>
        <v>0.16666666666666666</v>
      </c>
    </row>
    <row r="54" spans="1:4" ht="45" x14ac:dyDescent="0.25">
      <c r="A54" s="84">
        <v>4</v>
      </c>
      <c r="B54" s="4" t="s">
        <v>291</v>
      </c>
      <c r="C54" s="31">
        <v>23</v>
      </c>
      <c r="D54" s="30">
        <f t="shared" si="6"/>
        <v>0.25555555555555554</v>
      </c>
    </row>
  </sheetData>
  <mergeCells count="15">
    <mergeCell ref="A35:D35"/>
    <mergeCell ref="A40:D40"/>
    <mergeCell ref="A45:D45"/>
    <mergeCell ref="A50:D50"/>
    <mergeCell ref="A23:D23"/>
    <mergeCell ref="A29:D29"/>
    <mergeCell ref="A2:E2"/>
    <mergeCell ref="A18:D18"/>
    <mergeCell ref="A7:A10"/>
    <mergeCell ref="B7:B10"/>
    <mergeCell ref="C7:C10"/>
    <mergeCell ref="D7:D10"/>
    <mergeCell ref="A11:D11"/>
    <mergeCell ref="A5:B5"/>
    <mergeCell ref="A4:B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63"/>
  <sheetViews>
    <sheetView workbookViewId="0">
      <selection activeCell="A2" sqref="A2:E3"/>
    </sheetView>
  </sheetViews>
  <sheetFormatPr defaultRowHeight="15" x14ac:dyDescent="0.25"/>
  <cols>
    <col min="1" max="1" width="7.140625" customWidth="1"/>
    <col min="2" max="2" width="45.5703125" customWidth="1"/>
  </cols>
  <sheetData>
    <row r="2" spans="1:10" ht="37.5" customHeight="1" x14ac:dyDescent="0.25">
      <c r="A2" s="177" t="s">
        <v>225</v>
      </c>
      <c r="B2" s="177"/>
      <c r="C2" s="177"/>
      <c r="D2" s="177"/>
      <c r="E2" s="177"/>
      <c r="F2" s="13"/>
      <c r="G2" s="13"/>
      <c r="H2" s="13"/>
      <c r="I2" s="13"/>
      <c r="J2" s="13"/>
    </row>
    <row r="3" spans="1:10" ht="52.5" customHeight="1" x14ac:dyDescent="0.25">
      <c r="A3" s="177"/>
      <c r="B3" s="177"/>
      <c r="C3" s="177"/>
      <c r="D3" s="177"/>
      <c r="E3" s="177"/>
      <c r="F3" s="13"/>
      <c r="G3" s="13"/>
      <c r="H3" s="13"/>
      <c r="I3" s="13"/>
      <c r="J3" s="13"/>
    </row>
    <row r="4" spans="1:10" ht="15" customHeight="1" x14ac:dyDescent="0.25">
      <c r="A4" s="125" t="s">
        <v>52</v>
      </c>
      <c r="B4" s="141" t="s">
        <v>53</v>
      </c>
      <c r="C4" s="150" t="s">
        <v>161</v>
      </c>
      <c r="D4" s="151" t="s">
        <v>51</v>
      </c>
      <c r="E4" s="48"/>
      <c r="F4" s="48"/>
      <c r="G4" s="48"/>
      <c r="H4" s="48"/>
      <c r="I4" s="48"/>
      <c r="J4" s="48"/>
    </row>
    <row r="5" spans="1:10" x14ac:dyDescent="0.25">
      <c r="A5" s="125"/>
      <c r="B5" s="141"/>
      <c r="C5" s="150"/>
      <c r="D5" s="151"/>
      <c r="E5" s="48"/>
      <c r="F5" s="48"/>
      <c r="G5" s="48"/>
      <c r="H5" s="48"/>
      <c r="I5" s="48"/>
      <c r="J5" s="48"/>
    </row>
    <row r="6" spans="1:10" x14ac:dyDescent="0.25">
      <c r="A6" s="125"/>
      <c r="B6" s="141"/>
      <c r="C6" s="150"/>
      <c r="D6" s="151"/>
      <c r="E6" s="48"/>
      <c r="F6" s="48"/>
      <c r="G6" s="48"/>
      <c r="H6" s="48"/>
      <c r="I6" s="48"/>
      <c r="J6" s="48"/>
    </row>
    <row r="7" spans="1:10" x14ac:dyDescent="0.25">
      <c r="A7" s="125"/>
      <c r="B7" s="141"/>
      <c r="C7" s="150"/>
      <c r="D7" s="151"/>
      <c r="E7" s="48"/>
      <c r="F7" s="48"/>
      <c r="G7" s="48"/>
      <c r="H7" s="48"/>
      <c r="I7" s="48"/>
      <c r="J7" s="48"/>
    </row>
    <row r="8" spans="1:10" ht="12.75" customHeight="1" x14ac:dyDescent="0.25">
      <c r="A8" s="125"/>
      <c r="B8" s="141"/>
      <c r="C8" s="150"/>
      <c r="D8" s="151"/>
      <c r="E8" s="48"/>
      <c r="F8" s="48"/>
      <c r="G8" s="48"/>
      <c r="H8" s="48"/>
      <c r="I8" s="48"/>
      <c r="J8" s="48"/>
    </row>
    <row r="9" spans="1:10" ht="30" x14ac:dyDescent="0.25">
      <c r="A9" s="81">
        <v>1</v>
      </c>
      <c r="B9" s="4" t="s">
        <v>43</v>
      </c>
      <c r="C9" s="43">
        <v>748</v>
      </c>
      <c r="D9" s="43"/>
      <c r="E9" s="48"/>
      <c r="F9" s="48"/>
      <c r="G9" s="48"/>
      <c r="H9" s="48"/>
      <c r="I9" s="48"/>
      <c r="J9" s="48"/>
    </row>
    <row r="10" spans="1:10" ht="29.25" customHeight="1" x14ac:dyDescent="0.25">
      <c r="A10" s="119" t="s">
        <v>46</v>
      </c>
      <c r="B10" s="120"/>
      <c r="C10" s="120"/>
      <c r="D10" s="121"/>
      <c r="E10" s="48"/>
      <c r="F10" s="48"/>
      <c r="G10" s="48"/>
      <c r="H10" s="48"/>
      <c r="I10" s="48"/>
      <c r="J10" s="48"/>
    </row>
    <row r="11" spans="1:10" x14ac:dyDescent="0.25">
      <c r="A11" s="81">
        <v>1</v>
      </c>
      <c r="B11" s="4" t="s">
        <v>1</v>
      </c>
      <c r="C11" s="58">
        <v>67</v>
      </c>
      <c r="D11" s="30">
        <v>0.09</v>
      </c>
      <c r="E11" s="48"/>
      <c r="F11" s="48"/>
      <c r="G11" s="48"/>
      <c r="H11" s="48"/>
      <c r="I11" s="48"/>
      <c r="J11" s="48"/>
    </row>
    <row r="12" spans="1:10" x14ac:dyDescent="0.25">
      <c r="A12" s="81">
        <v>2</v>
      </c>
      <c r="B12" s="4" t="s">
        <v>2</v>
      </c>
      <c r="C12" s="58">
        <v>151</v>
      </c>
      <c r="D12" s="30">
        <v>0.20399999999999999</v>
      </c>
      <c r="E12" s="48"/>
      <c r="F12" s="48"/>
      <c r="G12" s="48"/>
      <c r="H12" s="48"/>
      <c r="I12" s="48"/>
      <c r="J12" s="48"/>
    </row>
    <row r="13" spans="1:10" ht="30" x14ac:dyDescent="0.25">
      <c r="A13" s="81">
        <v>3</v>
      </c>
      <c r="B13" s="4" t="s">
        <v>3</v>
      </c>
      <c r="C13" s="58">
        <v>196</v>
      </c>
      <c r="D13" s="30">
        <v>0.26500000000000001</v>
      </c>
      <c r="E13" s="48"/>
      <c r="F13" s="48"/>
      <c r="G13" s="48"/>
      <c r="H13" s="48"/>
      <c r="I13" s="48"/>
      <c r="J13" s="48"/>
    </row>
    <row r="14" spans="1:10" x14ac:dyDescent="0.25">
      <c r="A14" s="81">
        <v>4</v>
      </c>
      <c r="B14" s="4" t="s">
        <v>4</v>
      </c>
      <c r="C14" s="58">
        <v>213</v>
      </c>
      <c r="D14" s="30">
        <v>0.28699999999999998</v>
      </c>
      <c r="E14" s="48"/>
      <c r="F14" s="48"/>
      <c r="G14" s="48"/>
      <c r="H14" s="48"/>
      <c r="I14" s="48"/>
      <c r="J14" s="48"/>
    </row>
    <row r="15" spans="1:10" x14ac:dyDescent="0.25">
      <c r="A15" s="81">
        <v>5</v>
      </c>
      <c r="B15" s="6" t="s">
        <v>5</v>
      </c>
      <c r="C15" s="59">
        <v>31</v>
      </c>
      <c r="D15" s="60">
        <v>4.2000000000000003E-2</v>
      </c>
      <c r="E15" s="48"/>
      <c r="F15" s="48"/>
      <c r="G15" s="48"/>
      <c r="H15" s="48"/>
      <c r="I15" s="48"/>
      <c r="J15" s="48"/>
    </row>
    <row r="16" spans="1:10" x14ac:dyDescent="0.25">
      <c r="A16" s="81">
        <v>6</v>
      </c>
      <c r="B16" s="6" t="s">
        <v>6</v>
      </c>
      <c r="C16" s="59">
        <v>1</v>
      </c>
      <c r="D16" s="60">
        <v>1E-3</v>
      </c>
      <c r="E16" s="48"/>
      <c r="F16" s="48"/>
      <c r="G16" s="48"/>
      <c r="H16" s="48"/>
      <c r="I16" s="48"/>
      <c r="J16" s="48"/>
    </row>
    <row r="17" spans="1:11" x14ac:dyDescent="0.25">
      <c r="A17" s="81">
        <v>7</v>
      </c>
      <c r="B17" s="4" t="s">
        <v>23</v>
      </c>
      <c r="C17" s="58">
        <v>1</v>
      </c>
      <c r="D17" s="30">
        <v>1E-3</v>
      </c>
      <c r="E17" s="48"/>
      <c r="F17" s="48"/>
      <c r="G17" s="48"/>
      <c r="H17" s="48"/>
      <c r="I17" s="48"/>
      <c r="J17" s="48"/>
    </row>
    <row r="18" spans="1:11" x14ac:dyDescent="0.25">
      <c r="A18" s="81">
        <v>8</v>
      </c>
      <c r="B18" s="4" t="s">
        <v>25</v>
      </c>
      <c r="C18" s="58">
        <v>1</v>
      </c>
      <c r="D18" s="30">
        <v>1E-3</v>
      </c>
      <c r="E18" s="48"/>
      <c r="F18" s="48"/>
      <c r="G18" s="48"/>
      <c r="H18" s="48"/>
      <c r="I18" s="48"/>
      <c r="J18" s="48"/>
    </row>
    <row r="19" spans="1:11" x14ac:dyDescent="0.25">
      <c r="A19" s="81">
        <v>9</v>
      </c>
      <c r="B19" s="4" t="s">
        <v>33</v>
      </c>
      <c r="C19" s="58">
        <v>112</v>
      </c>
      <c r="D19" s="30">
        <v>0.151</v>
      </c>
      <c r="E19" s="48"/>
      <c r="F19" s="48"/>
      <c r="G19" s="48"/>
      <c r="H19" s="48"/>
      <c r="I19" s="48"/>
      <c r="J19" s="48"/>
    </row>
    <row r="20" spans="1:11" ht="28.5" customHeight="1" x14ac:dyDescent="0.25">
      <c r="A20" s="119" t="s">
        <v>47</v>
      </c>
      <c r="B20" s="120"/>
      <c r="C20" s="120"/>
      <c r="D20" s="121"/>
      <c r="E20" s="48"/>
      <c r="F20" s="48"/>
      <c r="G20" s="48"/>
      <c r="H20" s="48"/>
      <c r="I20" s="48"/>
      <c r="J20" s="48"/>
    </row>
    <row r="21" spans="1:11" x14ac:dyDescent="0.25">
      <c r="A21" s="81">
        <v>1</v>
      </c>
      <c r="B21" s="4" t="s">
        <v>7</v>
      </c>
      <c r="C21" s="58">
        <v>117</v>
      </c>
      <c r="D21" s="30">
        <v>0.158</v>
      </c>
      <c r="E21" s="48"/>
      <c r="F21" s="48"/>
      <c r="G21" s="48"/>
      <c r="H21" s="48"/>
      <c r="I21" s="48"/>
      <c r="J21" s="48"/>
    </row>
    <row r="22" spans="1:11" x14ac:dyDescent="0.25">
      <c r="A22" s="81">
        <v>2</v>
      </c>
      <c r="B22" s="4" t="s">
        <v>8</v>
      </c>
      <c r="C22" s="58">
        <v>229</v>
      </c>
      <c r="D22" s="30">
        <v>0.309</v>
      </c>
      <c r="E22" s="48"/>
      <c r="F22" s="48"/>
      <c r="G22" s="48"/>
      <c r="H22" s="48"/>
      <c r="I22" s="48"/>
      <c r="J22" s="48"/>
    </row>
    <row r="23" spans="1:11" ht="30" x14ac:dyDescent="0.25">
      <c r="A23" s="81">
        <v>3</v>
      </c>
      <c r="B23" s="4" t="s">
        <v>9</v>
      </c>
      <c r="C23" s="58">
        <v>285</v>
      </c>
      <c r="D23" s="30">
        <v>0.38500000000000001</v>
      </c>
      <c r="E23" s="48"/>
      <c r="F23" s="48"/>
      <c r="G23" s="48"/>
      <c r="H23" s="48"/>
      <c r="I23" s="48"/>
      <c r="J23" s="48"/>
    </row>
    <row r="24" spans="1:11" x14ac:dyDescent="0.25">
      <c r="A24" s="81">
        <v>4</v>
      </c>
      <c r="B24" s="4" t="s">
        <v>10</v>
      </c>
      <c r="C24" s="58">
        <v>88</v>
      </c>
      <c r="D24" s="30">
        <v>0.11899999999999999</v>
      </c>
      <c r="E24" s="48"/>
      <c r="F24" s="48"/>
      <c r="G24" s="48"/>
      <c r="H24" s="48"/>
      <c r="I24" s="48"/>
      <c r="J24" s="48"/>
    </row>
    <row r="25" spans="1:11" x14ac:dyDescent="0.25">
      <c r="A25" s="81">
        <v>5</v>
      </c>
      <c r="B25" s="4" t="s">
        <v>5</v>
      </c>
      <c r="C25" s="58">
        <v>11</v>
      </c>
      <c r="D25" s="30">
        <v>1.4999999999999999E-2</v>
      </c>
      <c r="E25" s="48"/>
      <c r="F25" s="48"/>
      <c r="G25" s="48"/>
      <c r="H25" s="48"/>
      <c r="I25" s="48"/>
      <c r="J25" s="48"/>
    </row>
    <row r="26" spans="1:11" x14ac:dyDescent="0.25">
      <c r="A26" s="81">
        <v>6</v>
      </c>
      <c r="B26" s="4" t="s">
        <v>33</v>
      </c>
      <c r="C26" s="58">
        <v>72</v>
      </c>
      <c r="D26" s="30">
        <v>9.7000000000000003E-2</v>
      </c>
      <c r="E26" s="48"/>
      <c r="F26" s="48"/>
      <c r="G26" s="48"/>
      <c r="H26" s="48"/>
      <c r="I26" s="48"/>
      <c r="J26" s="48"/>
      <c r="K26" s="71"/>
    </row>
    <row r="27" spans="1:11" ht="30.75" customHeight="1" x14ac:dyDescent="0.25">
      <c r="A27" s="119" t="s">
        <v>48</v>
      </c>
      <c r="B27" s="120"/>
      <c r="C27" s="120"/>
      <c r="D27" s="121"/>
      <c r="E27" s="48"/>
      <c r="F27" s="48"/>
      <c r="G27" s="48"/>
      <c r="H27" s="48"/>
      <c r="I27" s="48"/>
      <c r="J27" s="48"/>
    </row>
    <row r="28" spans="1:11" ht="30" x14ac:dyDescent="0.25">
      <c r="A28" s="81">
        <v>1</v>
      </c>
      <c r="B28" s="4" t="s">
        <v>11</v>
      </c>
      <c r="C28" s="58">
        <v>131</v>
      </c>
      <c r="D28" s="30">
        <v>0.17699999999999999</v>
      </c>
      <c r="E28" s="48"/>
      <c r="F28" s="48"/>
      <c r="G28" s="48"/>
      <c r="H28" s="48"/>
      <c r="I28" s="48"/>
      <c r="J28" s="48"/>
    </row>
    <row r="29" spans="1:11" ht="30" x14ac:dyDescent="0.25">
      <c r="A29" s="81">
        <v>2</v>
      </c>
      <c r="B29" s="4" t="s">
        <v>44</v>
      </c>
      <c r="C29" s="58">
        <v>433</v>
      </c>
      <c r="D29" s="30">
        <v>0.58399999999999996</v>
      </c>
      <c r="E29" s="48"/>
      <c r="F29" s="48"/>
      <c r="G29" s="48"/>
      <c r="H29" s="48"/>
      <c r="I29" s="48"/>
      <c r="J29" s="48"/>
    </row>
    <row r="30" spans="1:11" x14ac:dyDescent="0.25">
      <c r="A30" s="81">
        <v>3</v>
      </c>
      <c r="B30" s="4" t="s">
        <v>5</v>
      </c>
      <c r="C30" s="58">
        <v>17</v>
      </c>
      <c r="D30" s="30">
        <v>2.3E-2</v>
      </c>
      <c r="E30" s="48"/>
      <c r="F30" s="48"/>
      <c r="G30" s="48"/>
      <c r="H30" s="48"/>
      <c r="I30" s="48"/>
      <c r="J30" s="48"/>
    </row>
    <row r="31" spans="1:11" x14ac:dyDescent="0.25">
      <c r="A31" s="81">
        <v>4</v>
      </c>
      <c r="B31" s="4" t="s">
        <v>23</v>
      </c>
      <c r="C31" s="58">
        <v>1</v>
      </c>
      <c r="D31" s="30">
        <v>1E-3</v>
      </c>
      <c r="E31" s="48"/>
      <c r="F31" s="48"/>
      <c r="G31" s="48"/>
      <c r="H31" s="48"/>
      <c r="I31" s="48"/>
      <c r="J31" s="48"/>
    </row>
    <row r="32" spans="1:11" x14ac:dyDescent="0.25">
      <c r="A32" s="81">
        <v>5</v>
      </c>
      <c r="B32" s="4" t="s">
        <v>24</v>
      </c>
      <c r="C32" s="58">
        <v>1</v>
      </c>
      <c r="D32" s="30">
        <v>1E-3</v>
      </c>
      <c r="E32" s="48"/>
      <c r="F32" s="48"/>
      <c r="G32" s="48"/>
      <c r="H32" s="48"/>
      <c r="I32" s="48"/>
      <c r="J32" s="48"/>
    </row>
    <row r="33" spans="1:11" x14ac:dyDescent="0.25">
      <c r="A33" s="81">
        <v>6</v>
      </c>
      <c r="B33" s="4" t="s">
        <v>26</v>
      </c>
      <c r="C33" s="58">
        <v>1</v>
      </c>
      <c r="D33" s="30">
        <v>1E-3</v>
      </c>
      <c r="E33" s="48"/>
      <c r="F33" s="48"/>
      <c r="G33" s="48"/>
      <c r="H33" s="48"/>
      <c r="I33" s="48"/>
      <c r="J33" s="48"/>
    </row>
    <row r="34" spans="1:11" x14ac:dyDescent="0.25">
      <c r="A34" s="81">
        <v>7</v>
      </c>
      <c r="B34" s="4" t="s">
        <v>27</v>
      </c>
      <c r="C34" s="58">
        <v>1</v>
      </c>
      <c r="D34" s="30">
        <v>1E-3</v>
      </c>
      <c r="E34" s="48"/>
      <c r="F34" s="48"/>
      <c r="G34" s="48"/>
      <c r="H34" s="48"/>
      <c r="I34" s="48"/>
      <c r="J34" s="48"/>
    </row>
    <row r="35" spans="1:11" x14ac:dyDescent="0.25">
      <c r="A35" s="81">
        <v>8</v>
      </c>
      <c r="B35" s="4" t="s">
        <v>30</v>
      </c>
      <c r="C35" s="58">
        <v>1</v>
      </c>
      <c r="D35" s="30">
        <v>1E-3</v>
      </c>
      <c r="E35" s="48"/>
      <c r="F35" s="48"/>
      <c r="G35" s="48"/>
      <c r="H35" s="48"/>
      <c r="I35" s="48"/>
      <c r="J35" s="48"/>
    </row>
    <row r="36" spans="1:11" x14ac:dyDescent="0.25">
      <c r="A36" s="81">
        <v>9</v>
      </c>
      <c r="B36" s="4" t="s">
        <v>32</v>
      </c>
      <c r="C36" s="58">
        <v>1</v>
      </c>
      <c r="D36" s="30">
        <v>1E-3</v>
      </c>
      <c r="E36" s="48"/>
      <c r="F36" s="48"/>
      <c r="G36" s="48"/>
      <c r="H36" s="48"/>
      <c r="I36" s="48"/>
      <c r="J36" s="48"/>
    </row>
    <row r="37" spans="1:11" x14ac:dyDescent="0.25">
      <c r="A37" s="81">
        <v>10</v>
      </c>
      <c r="B37" s="4" t="s">
        <v>33</v>
      </c>
      <c r="C37" s="58">
        <v>155</v>
      </c>
      <c r="D37" s="30">
        <v>0.20899999999999999</v>
      </c>
      <c r="E37" s="48"/>
      <c r="F37" s="48"/>
      <c r="G37" s="48"/>
      <c r="H37" s="48"/>
      <c r="I37" s="48"/>
      <c r="J37" s="48"/>
    </row>
    <row r="38" spans="1:11" ht="30" x14ac:dyDescent="0.25">
      <c r="A38" s="81">
        <v>11</v>
      </c>
      <c r="B38" s="4" t="s">
        <v>38</v>
      </c>
      <c r="C38" s="58">
        <v>1</v>
      </c>
      <c r="D38" s="30">
        <v>1E-3</v>
      </c>
      <c r="E38" s="48"/>
      <c r="F38" s="48"/>
      <c r="G38" s="48"/>
      <c r="H38" s="48"/>
      <c r="I38" s="48"/>
      <c r="J38" s="48"/>
    </row>
    <row r="39" spans="1:11" ht="35.25" customHeight="1" x14ac:dyDescent="0.25">
      <c r="A39" s="119" t="s">
        <v>49</v>
      </c>
      <c r="B39" s="120"/>
      <c r="C39" s="120"/>
      <c r="D39" s="121"/>
      <c r="E39" s="48"/>
      <c r="F39" s="48"/>
      <c r="G39" s="48"/>
      <c r="H39" s="48"/>
      <c r="I39" s="48"/>
      <c r="J39" s="48"/>
    </row>
    <row r="40" spans="1:11" x14ac:dyDescent="0.25">
      <c r="A40" s="81">
        <v>1</v>
      </c>
      <c r="B40" s="4" t="s">
        <v>12</v>
      </c>
      <c r="C40" s="58">
        <v>171</v>
      </c>
      <c r="D40" s="30">
        <v>0.23100000000000001</v>
      </c>
      <c r="E40" s="48"/>
      <c r="F40" s="48"/>
      <c r="G40" s="48"/>
      <c r="H40" s="48"/>
      <c r="I40" s="48"/>
      <c r="J40" s="48"/>
    </row>
    <row r="41" spans="1:11" ht="30" x14ac:dyDescent="0.25">
      <c r="A41" s="81">
        <v>2</v>
      </c>
      <c r="B41" s="4" t="s">
        <v>13</v>
      </c>
      <c r="C41" s="58">
        <v>60</v>
      </c>
      <c r="D41" s="30">
        <v>8.1000000000000003E-2</v>
      </c>
      <c r="E41" s="48"/>
      <c r="F41" s="48"/>
      <c r="G41" s="48"/>
      <c r="H41" s="48"/>
      <c r="I41" s="48"/>
      <c r="J41" s="48"/>
    </row>
    <row r="42" spans="1:11" x14ac:dyDescent="0.25">
      <c r="A42" s="81">
        <v>3</v>
      </c>
      <c r="B42" s="4" t="s">
        <v>160</v>
      </c>
      <c r="C42" s="58">
        <v>213</v>
      </c>
      <c r="D42" s="30">
        <v>0.28699999999999998</v>
      </c>
      <c r="E42" s="48"/>
      <c r="F42" s="48"/>
      <c r="G42" s="48"/>
      <c r="H42" s="48"/>
      <c r="I42" s="48"/>
      <c r="J42" s="48"/>
    </row>
    <row r="43" spans="1:11" x14ac:dyDescent="0.25">
      <c r="A43" s="81">
        <v>4</v>
      </c>
      <c r="B43" s="4" t="s">
        <v>14</v>
      </c>
      <c r="C43" s="58">
        <v>132</v>
      </c>
      <c r="D43" s="30">
        <v>0.17799999999999999</v>
      </c>
      <c r="E43" s="48"/>
      <c r="F43" s="48"/>
      <c r="G43" s="48"/>
      <c r="H43" s="48"/>
      <c r="I43" s="48"/>
      <c r="J43" s="48"/>
    </row>
    <row r="44" spans="1:11" x14ac:dyDescent="0.25">
      <c r="A44" s="81">
        <v>5</v>
      </c>
      <c r="B44" s="4" t="s">
        <v>15</v>
      </c>
      <c r="C44" s="58">
        <v>181</v>
      </c>
      <c r="D44" s="30">
        <v>0.24399999999999999</v>
      </c>
      <c r="E44" s="48"/>
      <c r="F44" s="48"/>
      <c r="G44" s="48"/>
      <c r="H44" s="48"/>
      <c r="I44" s="48"/>
      <c r="J44" s="48"/>
    </row>
    <row r="45" spans="1:11" x14ac:dyDescent="0.25">
      <c r="A45" s="81">
        <v>6</v>
      </c>
      <c r="B45" s="4" t="s">
        <v>5</v>
      </c>
      <c r="C45" s="58">
        <v>19</v>
      </c>
      <c r="D45" s="30">
        <v>2.5999999999999999E-2</v>
      </c>
      <c r="E45" s="48"/>
      <c r="F45" s="48"/>
      <c r="G45" s="48"/>
      <c r="H45" s="48"/>
      <c r="I45" s="48"/>
      <c r="J45" s="48"/>
    </row>
    <row r="46" spans="1:11" x14ac:dyDescent="0.25">
      <c r="A46" s="81">
        <v>7</v>
      </c>
      <c r="B46" s="4" t="s">
        <v>33</v>
      </c>
      <c r="C46" s="58">
        <v>62</v>
      </c>
      <c r="D46" s="30">
        <v>8.4000000000000005E-2</v>
      </c>
      <c r="E46" s="48"/>
      <c r="F46" s="48"/>
      <c r="G46" s="48"/>
      <c r="H46" s="48"/>
      <c r="I46" s="48"/>
      <c r="J46" s="48"/>
    </row>
    <row r="47" spans="1:11" x14ac:dyDescent="0.25">
      <c r="A47" s="81">
        <v>8</v>
      </c>
      <c r="B47" s="4" t="s">
        <v>37</v>
      </c>
      <c r="C47" s="58">
        <v>1</v>
      </c>
      <c r="D47" s="30">
        <v>1E-3</v>
      </c>
      <c r="E47" s="48"/>
      <c r="F47" s="48"/>
      <c r="G47" s="48"/>
      <c r="H47" s="48"/>
      <c r="I47" s="48"/>
      <c r="J47" s="48"/>
    </row>
    <row r="48" spans="1:11" ht="31.5" customHeight="1" x14ac:dyDescent="0.25">
      <c r="A48" s="119" t="s">
        <v>42</v>
      </c>
      <c r="B48" s="120"/>
      <c r="C48" s="120"/>
      <c r="D48" s="121"/>
      <c r="E48" s="48"/>
      <c r="F48" s="48"/>
      <c r="G48" s="48"/>
      <c r="H48" s="48"/>
      <c r="I48" s="48"/>
      <c r="J48" s="48"/>
      <c r="K48" s="48"/>
    </row>
    <row r="49" spans="1:11" x14ac:dyDescent="0.25">
      <c r="A49" s="100">
        <v>1</v>
      </c>
      <c r="B49" s="4" t="s">
        <v>35</v>
      </c>
      <c r="C49" s="58">
        <v>158</v>
      </c>
      <c r="D49" s="30">
        <v>0.21299999999999999</v>
      </c>
      <c r="E49" s="48"/>
      <c r="F49" s="48"/>
      <c r="G49" s="48"/>
      <c r="H49" s="48"/>
      <c r="I49" s="48"/>
      <c r="J49" s="48"/>
      <c r="K49" s="48"/>
    </row>
    <row r="50" spans="1:11" x14ac:dyDescent="0.25">
      <c r="A50" s="100">
        <v>2</v>
      </c>
      <c r="B50" s="4" t="s">
        <v>16</v>
      </c>
      <c r="C50" s="58">
        <v>135</v>
      </c>
      <c r="D50" s="30">
        <v>0.182</v>
      </c>
      <c r="E50" s="48"/>
      <c r="F50" s="48"/>
      <c r="G50" s="48"/>
      <c r="H50" s="48"/>
      <c r="I50" s="48"/>
      <c r="J50" s="48"/>
      <c r="K50" s="48"/>
    </row>
    <row r="51" spans="1:11" x14ac:dyDescent="0.25">
      <c r="A51" s="100">
        <v>3</v>
      </c>
      <c r="B51" s="4" t="s">
        <v>17</v>
      </c>
      <c r="C51" s="58">
        <v>138</v>
      </c>
      <c r="D51" s="30">
        <v>0.186</v>
      </c>
      <c r="E51" s="48"/>
      <c r="F51" s="48"/>
      <c r="G51" s="48"/>
      <c r="H51" s="48"/>
      <c r="I51" s="48"/>
      <c r="J51" s="48"/>
      <c r="K51" s="48"/>
    </row>
    <row r="52" spans="1:11" x14ac:dyDescent="0.25">
      <c r="A52" s="100">
        <v>4</v>
      </c>
      <c r="B52" s="4" t="s">
        <v>18</v>
      </c>
      <c r="C52" s="58">
        <v>137</v>
      </c>
      <c r="D52" s="30">
        <v>0.185</v>
      </c>
      <c r="E52" s="48"/>
      <c r="F52" s="48"/>
      <c r="G52" s="48"/>
      <c r="H52" s="48"/>
      <c r="I52" s="48"/>
      <c r="J52" s="48"/>
      <c r="K52" s="48"/>
    </row>
    <row r="53" spans="1:11" x14ac:dyDescent="0.25">
      <c r="A53" s="100">
        <v>5</v>
      </c>
      <c r="B53" s="4" t="s">
        <v>19</v>
      </c>
      <c r="C53" s="58">
        <v>212</v>
      </c>
      <c r="D53" s="30">
        <v>0.28599999999999998</v>
      </c>
      <c r="E53" s="48"/>
      <c r="F53" s="48"/>
      <c r="G53" s="48"/>
      <c r="H53" s="48"/>
      <c r="I53" s="48"/>
      <c r="J53" s="48"/>
      <c r="K53" s="48"/>
    </row>
    <row r="54" spans="1:11" x14ac:dyDescent="0.25">
      <c r="A54" s="100">
        <v>6</v>
      </c>
      <c r="B54" s="4" t="s">
        <v>20</v>
      </c>
      <c r="C54" s="58">
        <v>119</v>
      </c>
      <c r="D54" s="30">
        <v>0.161</v>
      </c>
      <c r="E54" s="48"/>
      <c r="F54" s="48"/>
      <c r="G54" s="48"/>
      <c r="H54" s="48"/>
      <c r="I54" s="48"/>
      <c r="J54" s="48"/>
      <c r="K54" s="48"/>
    </row>
    <row r="55" spans="1:11" x14ac:dyDescent="0.25">
      <c r="A55" s="100">
        <v>7</v>
      </c>
      <c r="B55" s="4" t="s">
        <v>21</v>
      </c>
      <c r="C55" s="58">
        <v>203</v>
      </c>
      <c r="D55" s="30">
        <v>0.27400000000000002</v>
      </c>
      <c r="E55" s="48"/>
      <c r="F55" s="48"/>
      <c r="G55" s="48"/>
      <c r="H55" s="48"/>
      <c r="I55" s="48"/>
      <c r="J55" s="48"/>
      <c r="K55" s="48"/>
    </row>
    <row r="56" spans="1:11" x14ac:dyDescent="0.25">
      <c r="A56" s="100">
        <v>8</v>
      </c>
      <c r="B56" s="4" t="s">
        <v>5</v>
      </c>
      <c r="C56" s="58">
        <v>12</v>
      </c>
      <c r="D56" s="30">
        <v>1.6E-2</v>
      </c>
      <c r="E56" s="48"/>
      <c r="F56" s="48"/>
      <c r="G56" s="48"/>
      <c r="H56" s="48"/>
      <c r="I56" s="48"/>
      <c r="J56" s="48"/>
      <c r="K56" s="48"/>
    </row>
    <row r="57" spans="1:11" x14ac:dyDescent="0.25">
      <c r="A57" s="100">
        <v>9</v>
      </c>
      <c r="B57" s="4" t="s">
        <v>33</v>
      </c>
      <c r="C57" s="61">
        <v>112</v>
      </c>
      <c r="D57" s="30">
        <v>0.151</v>
      </c>
      <c r="E57" s="48"/>
      <c r="F57" s="48"/>
      <c r="G57" s="48"/>
      <c r="H57" s="48"/>
      <c r="I57" s="48"/>
      <c r="J57" s="48"/>
      <c r="K57" s="48"/>
    </row>
    <row r="58" spans="1:11" x14ac:dyDescent="0.25">
      <c r="B58" s="13"/>
      <c r="C58" s="14"/>
      <c r="D58" s="14"/>
      <c r="E58" s="14"/>
      <c r="F58" s="14"/>
      <c r="G58" s="14"/>
      <c r="H58" s="14"/>
      <c r="I58" s="33"/>
      <c r="J58" s="25"/>
    </row>
    <row r="59" spans="1:11" ht="30.75" customHeight="1" x14ac:dyDescent="0.3">
      <c r="A59" s="177" t="s">
        <v>166</v>
      </c>
      <c r="B59" s="177"/>
      <c r="C59" s="177"/>
      <c r="D59" s="177"/>
      <c r="E59" s="177"/>
      <c r="F59" s="75"/>
      <c r="G59" s="75"/>
      <c r="H59" s="75"/>
      <c r="I59" s="33"/>
      <c r="J59" s="25"/>
    </row>
    <row r="60" spans="1:11" x14ac:dyDescent="0.25">
      <c r="B60" s="13"/>
      <c r="C60" s="14"/>
      <c r="D60" s="14"/>
      <c r="E60" s="14"/>
      <c r="F60" s="14"/>
      <c r="G60" s="14"/>
      <c r="H60" s="14"/>
      <c r="I60" s="33"/>
      <c r="J60" s="25"/>
    </row>
    <row r="61" spans="1:11" ht="30" customHeight="1" x14ac:dyDescent="0.25">
      <c r="A61" s="141" t="s">
        <v>52</v>
      </c>
      <c r="B61" s="141"/>
      <c r="C61" s="139" t="s">
        <v>161</v>
      </c>
      <c r="D61" s="141" t="s">
        <v>51</v>
      </c>
      <c r="E61" s="48"/>
      <c r="F61" s="48"/>
      <c r="G61" s="48"/>
      <c r="H61" s="48"/>
      <c r="I61" s="33"/>
      <c r="J61" s="25"/>
    </row>
    <row r="62" spans="1:11" ht="37.5" customHeight="1" x14ac:dyDescent="0.25">
      <c r="A62" s="141"/>
      <c r="B62" s="141"/>
      <c r="C62" s="139"/>
      <c r="D62" s="141"/>
      <c r="E62" s="48"/>
      <c r="F62" s="48"/>
      <c r="G62" s="48"/>
      <c r="H62" s="48"/>
      <c r="I62" s="33"/>
      <c r="J62" s="25"/>
    </row>
    <row r="63" spans="1:11" ht="33.75" customHeight="1" x14ac:dyDescent="0.25">
      <c r="A63" s="118" t="s">
        <v>43</v>
      </c>
      <c r="B63" s="118"/>
      <c r="C63" s="43">
        <v>255</v>
      </c>
      <c r="D63" s="43"/>
      <c r="E63" s="51"/>
      <c r="F63" s="51"/>
      <c r="G63" s="51"/>
      <c r="H63" s="51"/>
      <c r="I63" s="33"/>
      <c r="J63" s="25"/>
    </row>
    <row r="64" spans="1:11" ht="27.75" customHeight="1" x14ac:dyDescent="0.25">
      <c r="A64" s="154" t="s">
        <v>46</v>
      </c>
      <c r="B64" s="154"/>
      <c r="C64" s="154"/>
      <c r="D64" s="154"/>
      <c r="E64" s="65"/>
      <c r="F64" s="65"/>
      <c r="G64" s="65"/>
      <c r="H64" s="65"/>
      <c r="I64" s="33"/>
      <c r="J64" s="25"/>
    </row>
    <row r="65" spans="1:10" x14ac:dyDescent="0.25">
      <c r="A65" s="26">
        <v>1</v>
      </c>
      <c r="B65" s="4" t="s">
        <v>1</v>
      </c>
      <c r="C65" s="37">
        <v>16</v>
      </c>
      <c r="D65" s="42">
        <v>6.3E-2</v>
      </c>
      <c r="E65" s="65"/>
      <c r="F65" s="65"/>
      <c r="G65" s="65"/>
      <c r="H65" s="65"/>
    </row>
    <row r="66" spans="1:10" x14ac:dyDescent="0.25">
      <c r="A66" s="26">
        <v>2</v>
      </c>
      <c r="B66" s="4" t="s">
        <v>2</v>
      </c>
      <c r="C66" s="37">
        <v>53</v>
      </c>
      <c r="D66" s="42">
        <v>0.20799999999999999</v>
      </c>
      <c r="E66" s="65"/>
      <c r="F66" s="65"/>
      <c r="G66" s="65"/>
      <c r="H66" s="65"/>
    </row>
    <row r="67" spans="1:10" ht="14.25" customHeight="1" x14ac:dyDescent="0.25">
      <c r="A67" s="26">
        <v>3</v>
      </c>
      <c r="B67" s="4" t="s">
        <v>3</v>
      </c>
      <c r="C67" s="37">
        <v>70</v>
      </c>
      <c r="D67" s="42">
        <v>0.27500000000000002</v>
      </c>
      <c r="E67" s="65"/>
      <c r="F67" s="65"/>
      <c r="G67" s="65"/>
      <c r="H67" s="65"/>
    </row>
    <row r="68" spans="1:10" x14ac:dyDescent="0.25">
      <c r="A68" s="26">
        <v>4</v>
      </c>
      <c r="B68" s="4" t="s">
        <v>4</v>
      </c>
      <c r="C68" s="37">
        <v>70</v>
      </c>
      <c r="D68" s="42">
        <v>0.27500000000000002</v>
      </c>
      <c r="E68" s="65"/>
      <c r="F68" s="65"/>
      <c r="G68" s="65"/>
      <c r="H68" s="65"/>
    </row>
    <row r="69" spans="1:10" x14ac:dyDescent="0.25">
      <c r="A69" s="26">
        <v>5</v>
      </c>
      <c r="B69" s="6" t="s">
        <v>5</v>
      </c>
      <c r="C69" s="12">
        <v>15</v>
      </c>
      <c r="D69" s="42">
        <v>5.8999999999999997E-2</v>
      </c>
      <c r="E69" s="65"/>
      <c r="F69" s="65"/>
      <c r="G69" s="65"/>
      <c r="H69" s="65"/>
    </row>
    <row r="70" spans="1:10" x14ac:dyDescent="0.25">
      <c r="A70" s="26">
        <v>6</v>
      </c>
      <c r="B70" s="6" t="s">
        <v>6</v>
      </c>
      <c r="C70" s="12">
        <v>0</v>
      </c>
      <c r="D70" s="42">
        <v>0</v>
      </c>
      <c r="E70" s="65"/>
      <c r="F70" s="65"/>
      <c r="G70" s="65"/>
      <c r="H70" s="65"/>
    </row>
    <row r="71" spans="1:10" x14ac:dyDescent="0.25">
      <c r="A71" s="26">
        <v>7</v>
      </c>
      <c r="B71" s="4" t="s">
        <v>23</v>
      </c>
      <c r="C71" s="37">
        <v>0</v>
      </c>
      <c r="D71" s="42">
        <v>0</v>
      </c>
      <c r="E71" s="65"/>
      <c r="F71" s="65"/>
      <c r="G71" s="65"/>
      <c r="H71" s="65"/>
    </row>
    <row r="72" spans="1:10" x14ac:dyDescent="0.25">
      <c r="A72" s="26">
        <v>8</v>
      </c>
      <c r="B72" s="4" t="s">
        <v>25</v>
      </c>
      <c r="C72" s="37">
        <v>0</v>
      </c>
      <c r="D72" s="42">
        <v>0</v>
      </c>
      <c r="E72" s="65"/>
      <c r="F72" s="65"/>
      <c r="G72" s="65"/>
      <c r="H72" s="65"/>
    </row>
    <row r="73" spans="1:10" x14ac:dyDescent="0.25">
      <c r="A73" s="26">
        <v>9</v>
      </c>
      <c r="B73" s="4" t="s">
        <v>33</v>
      </c>
      <c r="C73" s="37">
        <v>23</v>
      </c>
      <c r="D73" s="42">
        <v>0.09</v>
      </c>
      <c r="E73" s="65"/>
      <c r="F73" s="65"/>
      <c r="G73" s="65"/>
      <c r="H73" s="65"/>
    </row>
    <row r="74" spans="1:10" ht="31.5" customHeight="1" x14ac:dyDescent="0.25">
      <c r="A74" s="154" t="s">
        <v>47</v>
      </c>
      <c r="B74" s="154"/>
      <c r="C74" s="154"/>
      <c r="D74" s="154"/>
      <c r="E74" s="65"/>
      <c r="F74" s="65"/>
      <c r="G74" s="65"/>
      <c r="H74" s="65"/>
      <c r="I74" s="33"/>
      <c r="J74" s="25"/>
    </row>
    <row r="75" spans="1:10" x14ac:dyDescent="0.25">
      <c r="A75" s="26">
        <v>1</v>
      </c>
      <c r="B75" s="4" t="s">
        <v>7</v>
      </c>
      <c r="C75" s="37">
        <v>36</v>
      </c>
      <c r="D75" s="42">
        <v>0.14099999999999999</v>
      </c>
      <c r="E75" s="66"/>
      <c r="F75" s="66"/>
      <c r="G75" s="66"/>
      <c r="H75" s="66"/>
    </row>
    <row r="76" spans="1:10" x14ac:dyDescent="0.25">
      <c r="A76" s="26">
        <v>2</v>
      </c>
      <c r="B76" s="4" t="s">
        <v>8</v>
      </c>
      <c r="C76" s="37">
        <v>74</v>
      </c>
      <c r="D76" s="42">
        <v>0.28999999999999998</v>
      </c>
      <c r="E76" s="66"/>
      <c r="F76" s="66"/>
      <c r="G76" s="66"/>
      <c r="H76" s="66"/>
    </row>
    <row r="77" spans="1:10" ht="30" x14ac:dyDescent="0.25">
      <c r="A77" s="26">
        <v>3</v>
      </c>
      <c r="B77" s="4" t="s">
        <v>9</v>
      </c>
      <c r="C77" s="37">
        <v>84</v>
      </c>
      <c r="D77" s="42">
        <v>0.32900000000000001</v>
      </c>
      <c r="E77" s="66"/>
      <c r="F77" s="66"/>
      <c r="G77" s="66"/>
      <c r="H77" s="66"/>
    </row>
    <row r="78" spans="1:10" x14ac:dyDescent="0.25">
      <c r="A78" s="26">
        <v>4</v>
      </c>
      <c r="B78" s="4" t="s">
        <v>10</v>
      </c>
      <c r="C78" s="37">
        <v>25</v>
      </c>
      <c r="D78" s="42">
        <v>9.8000000000000004E-2</v>
      </c>
      <c r="E78" s="66"/>
      <c r="F78" s="66"/>
      <c r="G78" s="66"/>
      <c r="H78" s="66"/>
    </row>
    <row r="79" spans="1:10" x14ac:dyDescent="0.25">
      <c r="A79" s="26">
        <v>5</v>
      </c>
      <c r="B79" s="4" t="s">
        <v>5</v>
      </c>
      <c r="C79" s="43">
        <v>3</v>
      </c>
      <c r="D79" s="42">
        <v>1.2E-2</v>
      </c>
      <c r="E79" s="66"/>
      <c r="F79" s="66"/>
      <c r="G79" s="66"/>
      <c r="H79" s="66"/>
    </row>
    <row r="80" spans="1:10" x14ac:dyDescent="0.25">
      <c r="A80" s="26">
        <v>6</v>
      </c>
      <c r="B80" s="4" t="s">
        <v>33</v>
      </c>
      <c r="C80" s="37">
        <v>38</v>
      </c>
      <c r="D80" s="42">
        <v>0.14899999999999999</v>
      </c>
      <c r="E80" s="66"/>
      <c r="F80" s="66"/>
      <c r="G80" s="66"/>
      <c r="H80" s="66"/>
    </row>
    <row r="81" spans="1:10" ht="30.75" customHeight="1" x14ac:dyDescent="0.25">
      <c r="A81" s="154" t="s">
        <v>48</v>
      </c>
      <c r="B81" s="154"/>
      <c r="C81" s="154"/>
      <c r="D81" s="154"/>
      <c r="E81" s="65"/>
      <c r="F81" s="65"/>
      <c r="G81" s="65"/>
      <c r="H81" s="65"/>
      <c r="I81" s="67"/>
      <c r="J81" s="25"/>
    </row>
    <row r="82" spans="1:10" ht="30" x14ac:dyDescent="0.25">
      <c r="A82" s="26">
        <v>1</v>
      </c>
      <c r="B82" s="4" t="s">
        <v>11</v>
      </c>
      <c r="C82" s="37">
        <v>40</v>
      </c>
      <c r="D82" s="42">
        <v>0.157</v>
      </c>
      <c r="E82" s="66"/>
      <c r="F82" s="66"/>
      <c r="G82" s="66"/>
      <c r="H82" s="66"/>
    </row>
    <row r="83" spans="1:10" ht="30" x14ac:dyDescent="0.25">
      <c r="A83" s="26">
        <v>2</v>
      </c>
      <c r="B83" s="4" t="s">
        <v>44</v>
      </c>
      <c r="C83" s="37">
        <v>151</v>
      </c>
      <c r="D83" s="42">
        <v>0.59199999999999997</v>
      </c>
      <c r="E83" s="66"/>
      <c r="F83" s="66"/>
      <c r="G83" s="66"/>
      <c r="H83" s="66"/>
    </row>
    <row r="84" spans="1:10" x14ac:dyDescent="0.25">
      <c r="A84" s="26">
        <v>3</v>
      </c>
      <c r="B84" s="4" t="s">
        <v>5</v>
      </c>
      <c r="C84" s="37">
        <v>11</v>
      </c>
      <c r="D84" s="42">
        <v>4.2999999999999997E-2</v>
      </c>
      <c r="E84" s="66"/>
      <c r="F84" s="66"/>
      <c r="G84" s="66"/>
      <c r="H84" s="66"/>
    </row>
    <row r="85" spans="1:10" x14ac:dyDescent="0.25">
      <c r="A85" s="26">
        <v>4</v>
      </c>
      <c r="B85" s="4" t="s">
        <v>23</v>
      </c>
      <c r="C85" s="37">
        <v>0</v>
      </c>
      <c r="D85" s="42">
        <v>0</v>
      </c>
      <c r="E85" s="66"/>
      <c r="F85" s="66"/>
      <c r="G85" s="66"/>
      <c r="H85" s="66"/>
    </row>
    <row r="86" spans="1:10" x14ac:dyDescent="0.25">
      <c r="A86" s="26">
        <v>5</v>
      </c>
      <c r="B86" s="4" t="s">
        <v>24</v>
      </c>
      <c r="C86" s="37">
        <v>0</v>
      </c>
      <c r="D86" s="42">
        <v>0</v>
      </c>
      <c r="E86" s="66"/>
      <c r="F86" s="66"/>
      <c r="G86" s="66"/>
      <c r="H86" s="66"/>
    </row>
    <row r="87" spans="1:10" x14ac:dyDescent="0.25">
      <c r="A87" s="26">
        <v>6</v>
      </c>
      <c r="B87" s="4" t="s">
        <v>26</v>
      </c>
      <c r="C87" s="37">
        <v>0</v>
      </c>
      <c r="D87" s="42">
        <v>0</v>
      </c>
      <c r="E87" s="66"/>
      <c r="F87" s="66"/>
      <c r="G87" s="66"/>
      <c r="H87" s="66"/>
    </row>
    <row r="88" spans="1:10" x14ac:dyDescent="0.25">
      <c r="A88" s="26">
        <v>7</v>
      </c>
      <c r="B88" s="4" t="s">
        <v>27</v>
      </c>
      <c r="C88" s="37">
        <v>0</v>
      </c>
      <c r="D88" s="42">
        <v>0</v>
      </c>
      <c r="E88" s="66"/>
      <c r="F88" s="66"/>
      <c r="G88" s="66"/>
      <c r="H88" s="66"/>
    </row>
    <row r="89" spans="1:10" x14ac:dyDescent="0.25">
      <c r="A89" s="26">
        <v>8</v>
      </c>
      <c r="B89" s="4" t="s">
        <v>30</v>
      </c>
      <c r="C89" s="37">
        <v>1</v>
      </c>
      <c r="D89" s="42">
        <v>4.0000000000000001E-3</v>
      </c>
      <c r="E89" s="66"/>
      <c r="F89" s="66"/>
      <c r="G89" s="66"/>
      <c r="H89" s="66"/>
    </row>
    <row r="90" spans="1:10" x14ac:dyDescent="0.25">
      <c r="A90" s="26">
        <v>9</v>
      </c>
      <c r="B90" s="4" t="s">
        <v>32</v>
      </c>
      <c r="C90" s="37">
        <v>0</v>
      </c>
      <c r="D90" s="42">
        <v>0</v>
      </c>
      <c r="E90" s="66"/>
      <c r="F90" s="66"/>
      <c r="G90" s="66"/>
      <c r="H90" s="66"/>
    </row>
    <row r="91" spans="1:10" x14ac:dyDescent="0.25">
      <c r="A91" s="26">
        <v>10</v>
      </c>
      <c r="B91" s="4" t="s">
        <v>33</v>
      </c>
      <c r="C91" s="37">
        <v>35</v>
      </c>
      <c r="D91" s="42">
        <v>0.13700000000000001</v>
      </c>
      <c r="E91" s="66"/>
      <c r="F91" s="66"/>
      <c r="G91" s="66"/>
      <c r="H91" s="66"/>
    </row>
    <row r="92" spans="1:10" ht="30" x14ac:dyDescent="0.25">
      <c r="A92" s="26">
        <v>11</v>
      </c>
      <c r="B92" s="4" t="s">
        <v>38</v>
      </c>
      <c r="C92" s="37">
        <v>1</v>
      </c>
      <c r="D92" s="42">
        <v>4.0000000000000001E-3</v>
      </c>
      <c r="E92" s="66"/>
      <c r="F92" s="66"/>
      <c r="G92" s="66"/>
      <c r="H92" s="66"/>
    </row>
    <row r="93" spans="1:10" ht="27.75" customHeight="1" x14ac:dyDescent="0.25">
      <c r="A93" s="154" t="s">
        <v>49</v>
      </c>
      <c r="B93" s="154"/>
      <c r="C93" s="154"/>
      <c r="D93" s="154"/>
      <c r="E93" s="65"/>
      <c r="F93" s="65"/>
      <c r="G93" s="65"/>
      <c r="H93" s="65"/>
      <c r="I93" s="33"/>
      <c r="J93" s="25"/>
    </row>
    <row r="94" spans="1:10" x14ac:dyDescent="0.25">
      <c r="A94" s="26">
        <v>1</v>
      </c>
      <c r="B94" s="4" t="s">
        <v>12</v>
      </c>
      <c r="C94" s="43">
        <v>55</v>
      </c>
      <c r="D94" s="42">
        <v>0.216</v>
      </c>
      <c r="E94" s="65"/>
      <c r="F94" s="65"/>
      <c r="G94" s="65"/>
      <c r="H94" s="65"/>
    </row>
    <row r="95" spans="1:10" ht="30" x14ac:dyDescent="0.25">
      <c r="A95" s="26">
        <v>2</v>
      </c>
      <c r="B95" s="4" t="s">
        <v>13</v>
      </c>
      <c r="C95" s="43">
        <v>15</v>
      </c>
      <c r="D95" s="42">
        <v>5.8999999999999997E-2</v>
      </c>
      <c r="E95" s="65"/>
      <c r="F95" s="65"/>
      <c r="G95" s="65"/>
      <c r="H95" s="65"/>
    </row>
    <row r="96" spans="1:10" ht="15.75" x14ac:dyDescent="0.25">
      <c r="A96" s="26">
        <v>3</v>
      </c>
      <c r="B96" s="5" t="s">
        <v>160</v>
      </c>
      <c r="C96" s="43">
        <v>59</v>
      </c>
      <c r="D96" s="42">
        <v>0.23100000000000001</v>
      </c>
      <c r="E96" s="65"/>
      <c r="F96" s="65"/>
      <c r="G96" s="65"/>
      <c r="H96" s="65"/>
    </row>
    <row r="97" spans="1:10" x14ac:dyDescent="0.25">
      <c r="A97" s="26">
        <v>4</v>
      </c>
      <c r="B97" s="4" t="s">
        <v>14</v>
      </c>
      <c r="C97" s="43">
        <v>61</v>
      </c>
      <c r="D97" s="42">
        <v>0.23899999999999999</v>
      </c>
      <c r="E97" s="65"/>
      <c r="F97" s="65"/>
      <c r="G97" s="65"/>
      <c r="H97" s="65"/>
    </row>
    <row r="98" spans="1:10" x14ac:dyDescent="0.25">
      <c r="A98" s="26">
        <v>5</v>
      </c>
      <c r="B98" s="4" t="s">
        <v>15</v>
      </c>
      <c r="C98" s="43">
        <v>55</v>
      </c>
      <c r="D98" s="42">
        <v>0.216</v>
      </c>
      <c r="E98" s="65"/>
      <c r="F98" s="65"/>
      <c r="G98" s="65"/>
      <c r="H98" s="65"/>
    </row>
    <row r="99" spans="1:10" x14ac:dyDescent="0.25">
      <c r="A99" s="26">
        <v>6</v>
      </c>
      <c r="B99" s="4" t="s">
        <v>5</v>
      </c>
      <c r="C99" s="43">
        <v>9</v>
      </c>
      <c r="D99" s="42">
        <v>3.5000000000000003E-2</v>
      </c>
      <c r="E99" s="65"/>
      <c r="F99" s="65"/>
      <c r="G99" s="65"/>
      <c r="H99" s="65"/>
    </row>
    <row r="100" spans="1:10" x14ac:dyDescent="0.25">
      <c r="A100" s="26">
        <v>7</v>
      </c>
      <c r="B100" s="4" t="s">
        <v>33</v>
      </c>
      <c r="C100" s="43">
        <v>13</v>
      </c>
      <c r="D100" s="42">
        <v>5.0999999999999997E-2</v>
      </c>
      <c r="E100" s="65"/>
      <c r="F100" s="65"/>
      <c r="G100" s="65"/>
      <c r="H100" s="65"/>
    </row>
    <row r="101" spans="1:10" x14ac:dyDescent="0.25">
      <c r="A101" s="26">
        <v>8</v>
      </c>
      <c r="B101" s="4" t="s">
        <v>37</v>
      </c>
      <c r="C101" s="43">
        <v>1</v>
      </c>
      <c r="D101" s="42">
        <v>4.0000000000000001E-3</v>
      </c>
      <c r="E101" s="65"/>
      <c r="F101" s="65"/>
      <c r="G101" s="65"/>
      <c r="H101" s="65"/>
    </row>
    <row r="102" spans="1:10" ht="24.75" customHeight="1" x14ac:dyDescent="0.25">
      <c r="A102" s="154" t="s">
        <v>42</v>
      </c>
      <c r="B102" s="154"/>
      <c r="C102" s="154"/>
      <c r="D102" s="154"/>
      <c r="E102" s="65"/>
      <c r="F102" s="65"/>
      <c r="G102" s="65"/>
      <c r="H102" s="65"/>
      <c r="I102" s="33"/>
      <c r="J102" s="25"/>
    </row>
    <row r="103" spans="1:10" x14ac:dyDescent="0.25">
      <c r="A103" s="26">
        <v>1</v>
      </c>
      <c r="B103" s="4" t="s">
        <v>35</v>
      </c>
      <c r="C103" s="43">
        <v>41</v>
      </c>
      <c r="D103" s="42">
        <v>0.161</v>
      </c>
      <c r="E103" s="65"/>
      <c r="F103" s="65"/>
      <c r="G103" s="65"/>
      <c r="H103" s="65"/>
    </row>
    <row r="104" spans="1:10" x14ac:dyDescent="0.25">
      <c r="A104" s="26">
        <v>2</v>
      </c>
      <c r="B104" s="4" t="s">
        <v>16</v>
      </c>
      <c r="C104" s="43">
        <v>34</v>
      </c>
      <c r="D104" s="42">
        <v>0.13300000000000001</v>
      </c>
      <c r="E104" s="65"/>
      <c r="F104" s="65"/>
      <c r="G104" s="65"/>
      <c r="H104" s="65"/>
    </row>
    <row r="105" spans="1:10" x14ac:dyDescent="0.25">
      <c r="A105" s="26">
        <v>3</v>
      </c>
      <c r="B105" s="4" t="s">
        <v>17</v>
      </c>
      <c r="C105" s="43">
        <v>41</v>
      </c>
      <c r="D105" s="42">
        <v>0.161</v>
      </c>
      <c r="E105" s="65"/>
      <c r="F105" s="65"/>
      <c r="G105" s="65"/>
      <c r="H105" s="65"/>
    </row>
    <row r="106" spans="1:10" x14ac:dyDescent="0.25">
      <c r="A106" s="26">
        <v>4</v>
      </c>
      <c r="B106" s="4" t="s">
        <v>18</v>
      </c>
      <c r="C106" s="43">
        <v>28</v>
      </c>
      <c r="D106" s="42">
        <v>0.11</v>
      </c>
      <c r="E106" s="65"/>
      <c r="F106" s="65"/>
      <c r="G106" s="65"/>
      <c r="H106" s="65"/>
    </row>
    <row r="107" spans="1:10" x14ac:dyDescent="0.25">
      <c r="A107" s="26">
        <v>5</v>
      </c>
      <c r="B107" s="4" t="s">
        <v>19</v>
      </c>
      <c r="C107" s="43">
        <v>71</v>
      </c>
      <c r="D107" s="42">
        <v>0.27800000000000002</v>
      </c>
      <c r="E107" s="65"/>
      <c r="F107" s="65"/>
      <c r="G107" s="65"/>
      <c r="H107" s="65"/>
    </row>
    <row r="108" spans="1:10" x14ac:dyDescent="0.25">
      <c r="A108" s="26">
        <v>6</v>
      </c>
      <c r="B108" s="4" t="s">
        <v>20</v>
      </c>
      <c r="C108" s="43">
        <v>41</v>
      </c>
      <c r="D108" s="42">
        <v>0.161</v>
      </c>
      <c r="E108" s="65"/>
      <c r="F108" s="65"/>
      <c r="G108" s="65"/>
      <c r="H108" s="65"/>
    </row>
    <row r="109" spans="1:10" x14ac:dyDescent="0.25">
      <c r="A109" s="26">
        <v>7</v>
      </c>
      <c r="B109" s="4" t="s">
        <v>21</v>
      </c>
      <c r="C109" s="43">
        <v>56</v>
      </c>
      <c r="D109" s="42">
        <v>0.22</v>
      </c>
      <c r="E109" s="65"/>
      <c r="F109" s="65"/>
      <c r="G109" s="65"/>
      <c r="H109" s="65"/>
    </row>
    <row r="110" spans="1:10" x14ac:dyDescent="0.25">
      <c r="A110" s="26">
        <v>8</v>
      </c>
      <c r="B110" s="4" t="s">
        <v>5</v>
      </c>
      <c r="C110" s="43">
        <v>3</v>
      </c>
      <c r="D110" s="42">
        <v>1.2E-2</v>
      </c>
      <c r="E110" s="65"/>
      <c r="F110" s="65"/>
      <c r="G110" s="65"/>
      <c r="H110" s="65"/>
    </row>
    <row r="111" spans="1:10" x14ac:dyDescent="0.25">
      <c r="A111" s="26">
        <v>9</v>
      </c>
      <c r="B111" s="4" t="s">
        <v>33</v>
      </c>
      <c r="C111" s="43">
        <v>422</v>
      </c>
      <c r="D111" s="42">
        <v>0.16500000000000001</v>
      </c>
      <c r="E111" s="65"/>
      <c r="F111" s="65"/>
      <c r="G111" s="65"/>
      <c r="H111" s="65"/>
    </row>
    <row r="112" spans="1:10" x14ac:dyDescent="0.25">
      <c r="B112" s="13"/>
      <c r="C112" s="14"/>
      <c r="D112" s="14"/>
      <c r="E112" s="14"/>
      <c r="F112" s="14"/>
      <c r="G112" s="14"/>
      <c r="H112" s="14"/>
      <c r="I112" s="33"/>
      <c r="J112" s="25"/>
    </row>
    <row r="113" spans="1:10" ht="33" customHeight="1" x14ac:dyDescent="0.25">
      <c r="A113" s="177" t="s">
        <v>167</v>
      </c>
      <c r="B113" s="177"/>
      <c r="C113" s="177"/>
      <c r="D113" s="177"/>
      <c r="E113" s="177"/>
      <c r="F113" s="177"/>
      <c r="G113" s="177"/>
      <c r="H113" s="177"/>
      <c r="I113" s="33"/>
      <c r="J113" s="25"/>
    </row>
    <row r="114" spans="1:10" x14ac:dyDescent="0.25">
      <c r="B114" s="13"/>
      <c r="C114" s="14"/>
      <c r="D114" s="14"/>
      <c r="E114" s="14"/>
      <c r="F114" s="14"/>
      <c r="G114" s="14"/>
      <c r="H114" s="14"/>
      <c r="I114" s="33"/>
      <c r="J114" s="25"/>
    </row>
    <row r="115" spans="1:10" ht="60" customHeight="1" x14ac:dyDescent="0.25">
      <c r="A115" s="125" t="s">
        <v>52</v>
      </c>
      <c r="B115" s="141"/>
      <c r="C115" s="139" t="s">
        <v>161</v>
      </c>
      <c r="D115" s="181" t="s">
        <v>51</v>
      </c>
      <c r="E115" s="70"/>
      <c r="F115" s="70"/>
      <c r="G115" s="70"/>
      <c r="H115" s="14"/>
      <c r="I115" s="33"/>
      <c r="J115" s="25"/>
    </row>
    <row r="116" spans="1:10" x14ac:dyDescent="0.25">
      <c r="A116" s="125"/>
      <c r="B116" s="141"/>
      <c r="C116" s="139"/>
      <c r="D116" s="181"/>
      <c r="E116" s="70"/>
      <c r="F116" s="70"/>
      <c r="G116" s="70"/>
      <c r="H116" s="14"/>
      <c r="I116" s="33"/>
      <c r="J116" s="25"/>
    </row>
    <row r="117" spans="1:10" ht="30" customHeight="1" x14ac:dyDescent="0.25">
      <c r="A117" s="118" t="s">
        <v>43</v>
      </c>
      <c r="B117" s="118"/>
      <c r="C117" s="46">
        <v>317</v>
      </c>
      <c r="D117" s="46"/>
      <c r="E117" s="70"/>
      <c r="F117" s="70"/>
      <c r="G117" s="70"/>
      <c r="H117" s="14"/>
      <c r="I117" s="33"/>
      <c r="J117" s="25"/>
    </row>
    <row r="118" spans="1:10" ht="33" customHeight="1" x14ac:dyDescent="0.25">
      <c r="A118" s="119" t="s">
        <v>46</v>
      </c>
      <c r="B118" s="120"/>
      <c r="C118" s="120"/>
      <c r="D118" s="121"/>
      <c r="E118" s="48"/>
      <c r="F118" s="48"/>
      <c r="G118" s="48"/>
      <c r="H118" s="14"/>
      <c r="I118" s="33"/>
      <c r="J118" s="25"/>
    </row>
    <row r="119" spans="1:10" x14ac:dyDescent="0.25">
      <c r="A119" s="31">
        <v>1</v>
      </c>
      <c r="B119" s="4" t="s">
        <v>1</v>
      </c>
      <c r="C119" s="43">
        <v>28</v>
      </c>
      <c r="D119" s="61">
        <v>8.8000000000000007</v>
      </c>
      <c r="E119" s="52"/>
      <c r="F119" s="14"/>
      <c r="G119" s="64"/>
      <c r="J119" s="25"/>
    </row>
    <row r="120" spans="1:10" x14ac:dyDescent="0.25">
      <c r="A120" s="31">
        <v>2</v>
      </c>
      <c r="B120" s="4" t="s">
        <v>2</v>
      </c>
      <c r="C120" s="43">
        <v>53</v>
      </c>
      <c r="D120" s="61">
        <v>16.7</v>
      </c>
      <c r="E120" s="52"/>
      <c r="F120" s="14"/>
      <c r="G120" s="64"/>
      <c r="J120" s="25"/>
    </row>
    <row r="121" spans="1:10" ht="18.75" customHeight="1" x14ac:dyDescent="0.25">
      <c r="A121" s="31">
        <v>3</v>
      </c>
      <c r="B121" s="4" t="s">
        <v>3</v>
      </c>
      <c r="C121" s="43">
        <v>86</v>
      </c>
      <c r="D121" s="61">
        <v>27.1</v>
      </c>
      <c r="E121" s="52"/>
      <c r="F121" s="14"/>
      <c r="G121" s="64"/>
      <c r="J121" s="25"/>
    </row>
    <row r="122" spans="1:10" x14ac:dyDescent="0.25">
      <c r="A122" s="31">
        <v>4</v>
      </c>
      <c r="B122" s="4" t="s">
        <v>4</v>
      </c>
      <c r="C122" s="43">
        <v>101</v>
      </c>
      <c r="D122" s="61">
        <v>31.9</v>
      </c>
      <c r="E122" s="52"/>
      <c r="F122" s="14"/>
      <c r="G122" s="64"/>
      <c r="J122" s="25"/>
    </row>
    <row r="123" spans="1:10" x14ac:dyDescent="0.25">
      <c r="A123" s="31">
        <v>5</v>
      </c>
      <c r="B123" s="4" t="s">
        <v>5</v>
      </c>
      <c r="C123" s="43">
        <v>6</v>
      </c>
      <c r="D123" s="61">
        <v>1.9</v>
      </c>
      <c r="E123" s="52"/>
      <c r="F123" s="14"/>
      <c r="G123" s="64"/>
      <c r="J123" s="25"/>
    </row>
    <row r="124" spans="1:10" x14ac:dyDescent="0.25">
      <c r="A124" s="31">
        <v>6</v>
      </c>
      <c r="B124" s="4" t="s">
        <v>6</v>
      </c>
      <c r="C124" s="43">
        <v>0</v>
      </c>
      <c r="D124" s="61">
        <v>0</v>
      </c>
      <c r="E124" s="52"/>
      <c r="F124" s="14"/>
      <c r="G124" s="64"/>
      <c r="J124" s="25"/>
    </row>
    <row r="125" spans="1:10" x14ac:dyDescent="0.25">
      <c r="A125" s="31">
        <v>7</v>
      </c>
      <c r="B125" s="4" t="s">
        <v>23</v>
      </c>
      <c r="C125" s="43">
        <v>0</v>
      </c>
      <c r="D125" s="61">
        <v>0</v>
      </c>
      <c r="E125" s="52"/>
      <c r="F125" s="14"/>
      <c r="G125" s="64"/>
      <c r="J125" s="25"/>
    </row>
    <row r="126" spans="1:10" x14ac:dyDescent="0.25">
      <c r="A126" s="31">
        <v>8</v>
      </c>
      <c r="B126" s="4" t="s">
        <v>25</v>
      </c>
      <c r="C126" s="43">
        <v>0</v>
      </c>
      <c r="D126" s="61">
        <v>0</v>
      </c>
      <c r="E126" s="52"/>
      <c r="F126" s="14"/>
      <c r="G126" s="64"/>
      <c r="J126" s="25"/>
    </row>
    <row r="127" spans="1:10" x14ac:dyDescent="0.25">
      <c r="A127" s="31">
        <v>9</v>
      </c>
      <c r="B127" s="4" t="s">
        <v>33</v>
      </c>
      <c r="C127" s="43">
        <v>65</v>
      </c>
      <c r="D127" s="61">
        <v>20.5</v>
      </c>
      <c r="E127" s="52"/>
      <c r="F127" s="14"/>
      <c r="G127" s="64"/>
      <c r="J127" s="25"/>
    </row>
    <row r="128" spans="1:10" ht="30" customHeight="1" x14ac:dyDescent="0.25">
      <c r="A128" s="119" t="s">
        <v>47</v>
      </c>
      <c r="B128" s="120"/>
      <c r="C128" s="120"/>
      <c r="D128" s="121"/>
      <c r="E128" s="48"/>
      <c r="F128" s="48"/>
      <c r="G128" s="48"/>
      <c r="H128" s="14"/>
      <c r="I128" s="33"/>
      <c r="J128" s="25"/>
    </row>
    <row r="129" spans="1:10" x14ac:dyDescent="0.25">
      <c r="A129" s="31">
        <v>1</v>
      </c>
      <c r="B129" s="4" t="s">
        <v>7</v>
      </c>
      <c r="C129" s="43">
        <v>45</v>
      </c>
      <c r="D129" s="42">
        <v>0.14199999999999999</v>
      </c>
      <c r="E129" s="52"/>
      <c r="F129" s="14"/>
      <c r="G129" s="64"/>
      <c r="H129" s="14"/>
      <c r="I129" s="64"/>
      <c r="J129" s="25"/>
    </row>
    <row r="130" spans="1:10" x14ac:dyDescent="0.25">
      <c r="A130" s="31">
        <v>2</v>
      </c>
      <c r="B130" s="4" t="s">
        <v>8</v>
      </c>
      <c r="C130" s="43">
        <v>96</v>
      </c>
      <c r="D130" s="42">
        <v>0.30299999999999999</v>
      </c>
      <c r="E130" s="52"/>
      <c r="F130" s="14"/>
      <c r="G130" s="64"/>
      <c r="H130" s="14"/>
      <c r="I130" s="64"/>
      <c r="J130" s="25"/>
    </row>
    <row r="131" spans="1:10" ht="30" x14ac:dyDescent="0.25">
      <c r="A131" s="31">
        <v>3</v>
      </c>
      <c r="B131" s="4" t="s">
        <v>9</v>
      </c>
      <c r="C131" s="43">
        <v>140</v>
      </c>
      <c r="D131" s="42">
        <v>0.442</v>
      </c>
      <c r="E131" s="52"/>
      <c r="F131" s="14"/>
      <c r="G131" s="64"/>
      <c r="H131" s="14"/>
      <c r="I131" s="64"/>
      <c r="J131" s="25"/>
    </row>
    <row r="132" spans="1:10" x14ac:dyDescent="0.25">
      <c r="A132" s="31">
        <v>4</v>
      </c>
      <c r="B132" s="4" t="s">
        <v>10</v>
      </c>
      <c r="C132" s="43">
        <v>37</v>
      </c>
      <c r="D132" s="42">
        <v>0.11700000000000001</v>
      </c>
      <c r="E132" s="52"/>
      <c r="F132" s="14"/>
      <c r="G132" s="64"/>
      <c r="H132" s="14"/>
      <c r="I132" s="64"/>
      <c r="J132" s="25"/>
    </row>
    <row r="133" spans="1:10" x14ac:dyDescent="0.25">
      <c r="A133" s="31">
        <v>5</v>
      </c>
      <c r="B133" s="4" t="s">
        <v>5</v>
      </c>
      <c r="C133" s="43">
        <v>2</v>
      </c>
      <c r="D133" s="42">
        <v>6.0000000000000001E-3</v>
      </c>
      <c r="E133" s="52"/>
      <c r="F133" s="14"/>
      <c r="G133" s="64"/>
      <c r="H133" s="14"/>
      <c r="I133" s="64"/>
      <c r="J133" s="25"/>
    </row>
    <row r="134" spans="1:10" x14ac:dyDescent="0.25">
      <c r="A134" s="31">
        <v>6</v>
      </c>
      <c r="B134" s="4" t="s">
        <v>33</v>
      </c>
      <c r="C134" s="43">
        <v>27</v>
      </c>
      <c r="D134" s="42">
        <v>8.5000000000000006E-2</v>
      </c>
      <c r="E134" s="52"/>
      <c r="F134" s="14"/>
      <c r="G134" s="64"/>
      <c r="H134" s="14"/>
      <c r="I134" s="64"/>
      <c r="J134" s="25"/>
    </row>
    <row r="135" spans="1:10" ht="30.75" customHeight="1" x14ac:dyDescent="0.25">
      <c r="A135" s="119" t="s">
        <v>48</v>
      </c>
      <c r="B135" s="120"/>
      <c r="C135" s="120"/>
      <c r="D135" s="121"/>
      <c r="E135" s="48"/>
      <c r="F135" s="48"/>
      <c r="G135" s="48"/>
      <c r="H135" s="14"/>
      <c r="I135" s="33"/>
      <c r="J135" s="25"/>
    </row>
    <row r="136" spans="1:10" ht="30" x14ac:dyDescent="0.25">
      <c r="A136" s="31">
        <v>1</v>
      </c>
      <c r="B136" s="4" t="s">
        <v>11</v>
      </c>
      <c r="C136" s="43">
        <v>57</v>
      </c>
      <c r="D136" s="42">
        <v>0.18</v>
      </c>
      <c r="E136" s="72"/>
      <c r="F136" s="72"/>
      <c r="G136" s="72"/>
      <c r="J136" s="25"/>
    </row>
    <row r="137" spans="1:10" ht="30" x14ac:dyDescent="0.25">
      <c r="A137" s="31">
        <v>2</v>
      </c>
      <c r="B137" s="4" t="s">
        <v>44</v>
      </c>
      <c r="C137" s="43">
        <v>167</v>
      </c>
      <c r="D137" s="42">
        <v>0.52200000000000002</v>
      </c>
      <c r="E137" s="72"/>
      <c r="F137" s="72"/>
      <c r="G137" s="72"/>
      <c r="J137" s="25"/>
    </row>
    <row r="138" spans="1:10" x14ac:dyDescent="0.25">
      <c r="A138" s="31">
        <v>3</v>
      </c>
      <c r="B138" s="4" t="s">
        <v>5</v>
      </c>
      <c r="C138" s="43">
        <v>4</v>
      </c>
      <c r="D138" s="42">
        <v>1.2999999999999999E-2</v>
      </c>
      <c r="E138" s="72"/>
      <c r="F138" s="72"/>
      <c r="G138" s="72"/>
      <c r="J138" s="25"/>
    </row>
    <row r="139" spans="1:10" x14ac:dyDescent="0.25">
      <c r="A139" s="31">
        <v>4</v>
      </c>
      <c r="B139" s="4" t="s">
        <v>23</v>
      </c>
      <c r="C139" s="43">
        <v>0</v>
      </c>
      <c r="D139" s="42">
        <v>0</v>
      </c>
      <c r="E139" s="72"/>
      <c r="F139" s="72"/>
      <c r="G139" s="72"/>
      <c r="J139" s="25"/>
    </row>
    <row r="140" spans="1:10" x14ac:dyDescent="0.25">
      <c r="A140" s="31">
        <v>5</v>
      </c>
      <c r="B140" s="4" t="s">
        <v>24</v>
      </c>
      <c r="C140" s="43">
        <v>0</v>
      </c>
      <c r="D140" s="42">
        <v>0</v>
      </c>
      <c r="E140" s="72"/>
      <c r="F140" s="72"/>
      <c r="G140" s="72"/>
      <c r="J140" s="25"/>
    </row>
    <row r="141" spans="1:10" x14ac:dyDescent="0.25">
      <c r="A141" s="31">
        <v>6</v>
      </c>
      <c r="B141" s="4" t="s">
        <v>26</v>
      </c>
      <c r="C141" s="43">
        <v>0</v>
      </c>
      <c r="D141" s="42">
        <v>0</v>
      </c>
      <c r="E141" s="72"/>
      <c r="F141" s="72"/>
      <c r="G141" s="72"/>
      <c r="J141" s="25"/>
    </row>
    <row r="142" spans="1:10" x14ac:dyDescent="0.25">
      <c r="A142" s="31">
        <v>7</v>
      </c>
      <c r="B142" s="4" t="s">
        <v>27</v>
      </c>
      <c r="C142" s="43">
        <v>0</v>
      </c>
      <c r="D142" s="42">
        <v>0</v>
      </c>
      <c r="E142" s="72"/>
      <c r="F142" s="72"/>
      <c r="G142" s="72"/>
      <c r="J142" s="25"/>
    </row>
    <row r="143" spans="1:10" x14ac:dyDescent="0.25">
      <c r="A143" s="31">
        <v>8</v>
      </c>
      <c r="B143" s="4" t="s">
        <v>30</v>
      </c>
      <c r="C143" s="43">
        <v>0</v>
      </c>
      <c r="D143" s="42">
        <v>0</v>
      </c>
      <c r="E143" s="72"/>
      <c r="F143" s="72"/>
      <c r="G143" s="72"/>
      <c r="J143" s="25"/>
    </row>
    <row r="144" spans="1:10" x14ac:dyDescent="0.25">
      <c r="A144" s="31">
        <v>9</v>
      </c>
      <c r="B144" s="4" t="s">
        <v>32</v>
      </c>
      <c r="C144" s="43">
        <v>1</v>
      </c>
      <c r="D144" s="42">
        <v>3.0000000000000001E-3</v>
      </c>
      <c r="E144" s="72"/>
      <c r="F144" s="72"/>
      <c r="G144" s="72"/>
      <c r="J144" s="25"/>
    </row>
    <row r="145" spans="1:10" x14ac:dyDescent="0.25">
      <c r="A145" s="31">
        <v>10</v>
      </c>
      <c r="B145" s="4" t="s">
        <v>33</v>
      </c>
      <c r="C145" s="43">
        <v>94</v>
      </c>
      <c r="D145" s="42">
        <v>0.29699999999999999</v>
      </c>
      <c r="E145" s="72"/>
      <c r="F145" s="72"/>
      <c r="G145" s="72"/>
      <c r="J145" s="25"/>
    </row>
    <row r="146" spans="1:10" ht="28.5" customHeight="1" x14ac:dyDescent="0.25">
      <c r="A146" s="119" t="s">
        <v>49</v>
      </c>
      <c r="B146" s="120"/>
      <c r="C146" s="120"/>
      <c r="D146" s="121"/>
      <c r="E146" s="48"/>
      <c r="F146" s="48"/>
      <c r="G146" s="48"/>
      <c r="H146" s="14"/>
      <c r="I146" s="33"/>
      <c r="J146" s="25"/>
    </row>
    <row r="147" spans="1:10" x14ac:dyDescent="0.25">
      <c r="A147" s="31">
        <v>1</v>
      </c>
      <c r="B147" s="4" t="s">
        <v>12</v>
      </c>
      <c r="C147" s="43">
        <f t="shared" ref="C147:C154" ca="1" si="0">SUM(C147:E147)</f>
        <v>79.488032847310748</v>
      </c>
      <c r="D147" s="42">
        <f t="shared" ref="D147:D154" ca="1" si="1">C147/317</f>
        <v>0.24996236744437345</v>
      </c>
      <c r="E147" s="52"/>
      <c r="F147" s="71"/>
      <c r="G147" s="71"/>
      <c r="H147" s="14"/>
      <c r="I147" s="33"/>
      <c r="J147" s="25"/>
    </row>
    <row r="148" spans="1:10" ht="30" x14ac:dyDescent="0.25">
      <c r="A148" s="31">
        <v>2</v>
      </c>
      <c r="B148" s="4" t="s">
        <v>13</v>
      </c>
      <c r="C148" s="43">
        <f t="shared" ca="1" si="0"/>
        <v>27.515088293299883</v>
      </c>
      <c r="D148" s="42">
        <f t="shared" ca="1" si="1"/>
        <v>8.6525434884590816E-2</v>
      </c>
      <c r="E148" s="52"/>
      <c r="F148" s="71"/>
      <c r="G148" s="71"/>
      <c r="H148" s="14"/>
      <c r="I148" s="33"/>
      <c r="J148" s="25"/>
    </row>
    <row r="149" spans="1:10" x14ac:dyDescent="0.25">
      <c r="A149" s="31">
        <v>3</v>
      </c>
      <c r="B149" s="4" t="s">
        <v>160</v>
      </c>
      <c r="C149" s="43">
        <f t="shared" ca="1" si="0"/>
        <v>94.773255802539751</v>
      </c>
      <c r="D149" s="42">
        <f t="shared" ca="1" si="1"/>
        <v>0.29896926120674999</v>
      </c>
      <c r="E149" s="52"/>
      <c r="F149" s="71"/>
      <c r="G149" s="71"/>
      <c r="H149" s="14"/>
      <c r="I149" s="33"/>
      <c r="J149" s="25"/>
    </row>
    <row r="150" spans="1:10" x14ac:dyDescent="0.25">
      <c r="A150" s="31">
        <v>4</v>
      </c>
      <c r="B150" s="4" t="s">
        <v>14</v>
      </c>
      <c r="C150" s="43">
        <f t="shared" ca="1" si="0"/>
        <v>50.953363334698793</v>
      </c>
      <c r="D150" s="42">
        <f t="shared" ca="1" si="1"/>
        <v>0.16073616193911291</v>
      </c>
      <c r="E150" s="52"/>
      <c r="F150" s="71"/>
      <c r="G150" s="71"/>
      <c r="H150" s="14"/>
      <c r="I150" s="33"/>
      <c r="J150" s="25"/>
    </row>
    <row r="151" spans="1:10" x14ac:dyDescent="0.25">
      <c r="A151" s="31">
        <v>5</v>
      </c>
      <c r="B151" s="4" t="s">
        <v>15</v>
      </c>
      <c r="C151" s="43">
        <f t="shared" ca="1" si="0"/>
        <v>85.602496912488519</v>
      </c>
      <c r="D151" s="42">
        <f t="shared" ca="1" si="1"/>
        <v>0.27003942243687229</v>
      </c>
      <c r="E151" s="52"/>
      <c r="F151" s="71"/>
      <c r="G151" s="71"/>
      <c r="H151" s="14"/>
      <c r="I151" s="33"/>
      <c r="J151" s="25"/>
    </row>
    <row r="152" spans="1:10" x14ac:dyDescent="0.25">
      <c r="A152" s="31">
        <v>6</v>
      </c>
      <c r="B152" s="4" t="s">
        <v>5</v>
      </c>
      <c r="C152" s="43">
        <f t="shared" ca="1" si="0"/>
        <v>3.0572018000819274</v>
      </c>
      <c r="D152" s="42">
        <f t="shared" ca="1" si="1"/>
        <v>9.6441697163467746E-3</v>
      </c>
      <c r="E152" s="52"/>
      <c r="F152" s="71"/>
      <c r="G152" s="71"/>
      <c r="H152" s="14"/>
      <c r="I152" s="33"/>
      <c r="J152" s="25"/>
    </row>
    <row r="153" spans="1:10" x14ac:dyDescent="0.25">
      <c r="A153" s="31">
        <v>7</v>
      </c>
      <c r="B153" s="4" t="s">
        <v>33</v>
      </c>
      <c r="C153" s="43">
        <f t="shared" ca="1" si="0"/>
        <v>40.762690667759038</v>
      </c>
      <c r="D153" s="42">
        <f t="shared" ca="1" si="1"/>
        <v>0.12858892955129034</v>
      </c>
      <c r="E153" s="52"/>
      <c r="F153" s="71"/>
      <c r="G153" s="71"/>
      <c r="H153" s="14"/>
      <c r="I153" s="33"/>
      <c r="J153" s="25"/>
    </row>
    <row r="154" spans="1:10" x14ac:dyDescent="0.25">
      <c r="A154" s="31">
        <v>8</v>
      </c>
      <c r="B154" s="4" t="s">
        <v>37</v>
      </c>
      <c r="C154" s="43">
        <f t="shared" ca="1" si="0"/>
        <v>0</v>
      </c>
      <c r="D154" s="42">
        <f t="shared" ca="1" si="1"/>
        <v>0</v>
      </c>
      <c r="E154" s="52"/>
      <c r="F154" s="71"/>
      <c r="G154" s="71"/>
      <c r="H154" s="14"/>
      <c r="I154" s="33"/>
      <c r="J154" s="25"/>
    </row>
    <row r="155" spans="1:10" ht="22.5" customHeight="1" x14ac:dyDescent="0.25">
      <c r="A155" s="119" t="s">
        <v>42</v>
      </c>
      <c r="B155" s="120"/>
      <c r="C155" s="120"/>
      <c r="D155" s="121"/>
      <c r="E155" s="48"/>
      <c r="F155" s="48"/>
      <c r="G155" s="48"/>
      <c r="H155" s="14"/>
      <c r="I155" s="33"/>
      <c r="J155" s="25"/>
    </row>
    <row r="156" spans="1:10" x14ac:dyDescent="0.25">
      <c r="A156" s="31">
        <v>1</v>
      </c>
      <c r="B156" s="4" t="s">
        <v>35</v>
      </c>
      <c r="C156" s="43">
        <v>68</v>
      </c>
      <c r="D156" s="42">
        <v>0.215</v>
      </c>
      <c r="E156" s="52"/>
      <c r="F156" s="14"/>
      <c r="G156" s="64"/>
      <c r="J156" s="25"/>
    </row>
    <row r="157" spans="1:10" x14ac:dyDescent="0.25">
      <c r="A157" s="31">
        <v>2</v>
      </c>
      <c r="B157" s="4" t="s">
        <v>16</v>
      </c>
      <c r="C157" s="43">
        <v>67</v>
      </c>
      <c r="D157" s="42">
        <v>0.21099999999999999</v>
      </c>
      <c r="E157" s="52"/>
      <c r="F157" s="14"/>
      <c r="G157" s="64"/>
      <c r="J157" s="25"/>
    </row>
    <row r="158" spans="1:10" x14ac:dyDescent="0.25">
      <c r="A158" s="31">
        <v>3</v>
      </c>
      <c r="B158" s="4" t="s">
        <v>17</v>
      </c>
      <c r="C158" s="43">
        <v>68</v>
      </c>
      <c r="D158" s="42">
        <v>0.215</v>
      </c>
      <c r="E158" s="52"/>
      <c r="F158" s="14"/>
      <c r="G158" s="64"/>
      <c r="J158" s="25"/>
    </row>
    <row r="159" spans="1:10" x14ac:dyDescent="0.25">
      <c r="A159" s="31">
        <v>4</v>
      </c>
      <c r="B159" s="4" t="s">
        <v>18</v>
      </c>
      <c r="C159" s="43">
        <v>73</v>
      </c>
      <c r="D159" s="42">
        <v>0.23</v>
      </c>
      <c r="E159" s="52"/>
      <c r="F159" s="14"/>
      <c r="G159" s="64"/>
      <c r="J159" s="25"/>
    </row>
    <row r="160" spans="1:10" x14ac:dyDescent="0.25">
      <c r="A160" s="31">
        <v>5</v>
      </c>
      <c r="B160" s="4" t="s">
        <v>19</v>
      </c>
      <c r="C160" s="43">
        <v>94</v>
      </c>
      <c r="D160" s="42">
        <v>0.29699999999999999</v>
      </c>
      <c r="E160" s="52"/>
      <c r="F160" s="14"/>
      <c r="G160" s="64"/>
      <c r="J160" s="25"/>
    </row>
    <row r="161" spans="1:10" x14ac:dyDescent="0.25">
      <c r="A161" s="31">
        <v>6</v>
      </c>
      <c r="B161" s="4" t="s">
        <v>20</v>
      </c>
      <c r="C161" s="43">
        <v>51</v>
      </c>
      <c r="D161" s="42">
        <v>0.161</v>
      </c>
      <c r="E161" s="52"/>
      <c r="F161" s="14"/>
      <c r="G161" s="64"/>
      <c r="J161" s="25"/>
    </row>
    <row r="162" spans="1:10" x14ac:dyDescent="0.25">
      <c r="A162" s="31">
        <v>7</v>
      </c>
      <c r="B162" s="4" t="s">
        <v>21</v>
      </c>
      <c r="C162" s="43">
        <v>105</v>
      </c>
      <c r="D162" s="42">
        <v>0.33100000000000002</v>
      </c>
      <c r="E162" s="52"/>
      <c r="F162" s="14"/>
      <c r="G162" s="64"/>
      <c r="J162" s="25"/>
    </row>
    <row r="163" spans="1:10" x14ac:dyDescent="0.25">
      <c r="A163" s="31">
        <v>8</v>
      </c>
      <c r="B163" s="4" t="s">
        <v>5</v>
      </c>
      <c r="C163" s="43">
        <v>1</v>
      </c>
      <c r="D163" s="42">
        <v>3.0000000000000001E-3</v>
      </c>
      <c r="E163" s="52"/>
      <c r="F163" s="14"/>
      <c r="G163" s="64"/>
      <c r="J163" s="25"/>
    </row>
    <row r="164" spans="1:10" x14ac:dyDescent="0.25">
      <c r="A164" s="31">
        <v>9</v>
      </c>
      <c r="B164" s="54" t="s">
        <v>33</v>
      </c>
      <c r="C164" s="43">
        <v>54</v>
      </c>
      <c r="D164" s="42">
        <v>0.17</v>
      </c>
      <c r="E164" s="52"/>
      <c r="F164" s="14"/>
      <c r="G164" s="64"/>
      <c r="J164" s="25"/>
    </row>
    <row r="165" spans="1:10" x14ac:dyDescent="0.25">
      <c r="B165" s="13"/>
      <c r="C165" s="14"/>
      <c r="D165" s="14"/>
      <c r="E165" s="14"/>
      <c r="F165" s="14"/>
      <c r="G165" s="14"/>
      <c r="H165" s="14"/>
      <c r="I165" s="33"/>
      <c r="J165" s="25"/>
    </row>
    <row r="166" spans="1:10" ht="21.75" customHeight="1" x14ac:dyDescent="0.25">
      <c r="A166" s="177" t="s">
        <v>170</v>
      </c>
      <c r="B166" s="177"/>
      <c r="C166" s="177"/>
      <c r="D166" s="177"/>
      <c r="E166" s="177"/>
      <c r="F166" s="177"/>
      <c r="G166" s="177"/>
      <c r="H166" s="14"/>
      <c r="I166" s="33"/>
      <c r="J166" s="25"/>
    </row>
    <row r="167" spans="1:10" x14ac:dyDescent="0.25">
      <c r="B167" s="13"/>
      <c r="C167" s="14"/>
      <c r="D167" s="14"/>
      <c r="E167" s="14"/>
      <c r="F167" s="14"/>
      <c r="G167" s="14"/>
      <c r="H167" s="14"/>
      <c r="I167" s="33"/>
      <c r="J167" s="25"/>
    </row>
    <row r="168" spans="1:10" ht="45" customHeight="1" x14ac:dyDescent="0.25">
      <c r="A168" s="125" t="s">
        <v>52</v>
      </c>
      <c r="B168" s="118"/>
      <c r="C168" s="139" t="s">
        <v>161</v>
      </c>
      <c r="D168" s="182" t="s">
        <v>51</v>
      </c>
      <c r="E168" s="62"/>
      <c r="F168" s="156"/>
      <c r="G168" s="180"/>
      <c r="H168" s="14"/>
      <c r="I168" s="33"/>
      <c r="J168" s="25"/>
    </row>
    <row r="169" spans="1:10" x14ac:dyDescent="0.25">
      <c r="A169" s="125"/>
      <c r="B169" s="118"/>
      <c r="C169" s="139"/>
      <c r="D169" s="182"/>
      <c r="E169" s="14"/>
      <c r="F169" s="156"/>
      <c r="G169" s="180"/>
      <c r="H169" s="14"/>
      <c r="I169" s="33"/>
      <c r="J169" s="25"/>
    </row>
    <row r="170" spans="1:10" ht="30" customHeight="1" x14ac:dyDescent="0.25">
      <c r="A170" s="118" t="s">
        <v>43</v>
      </c>
      <c r="B170" s="118"/>
      <c r="C170" s="43">
        <v>125</v>
      </c>
      <c r="D170" s="43"/>
      <c r="E170" s="14"/>
      <c r="F170" s="14"/>
      <c r="G170" s="14"/>
      <c r="H170" s="14"/>
      <c r="I170" s="33"/>
      <c r="J170" s="25"/>
    </row>
    <row r="171" spans="1:10" ht="29.25" customHeight="1" x14ac:dyDescent="0.25">
      <c r="A171" s="128" t="s">
        <v>46</v>
      </c>
      <c r="B171" s="129"/>
      <c r="C171" s="129"/>
      <c r="D171" s="130"/>
      <c r="E171" s="13"/>
      <c r="F171" s="13"/>
      <c r="G171" s="13"/>
      <c r="H171" s="14"/>
      <c r="I171" s="33"/>
      <c r="J171" s="25"/>
    </row>
    <row r="172" spans="1:10" x14ac:dyDescent="0.25">
      <c r="A172" s="31">
        <v>1</v>
      </c>
      <c r="B172" s="4" t="s">
        <v>1</v>
      </c>
      <c r="C172" s="43">
        <v>20</v>
      </c>
      <c r="D172" s="42">
        <v>0.16</v>
      </c>
      <c r="E172" s="14"/>
      <c r="F172" s="14"/>
      <c r="G172" s="64"/>
      <c r="H172" s="14"/>
      <c r="I172" s="64"/>
      <c r="J172" s="25"/>
    </row>
    <row r="173" spans="1:10" x14ac:dyDescent="0.25">
      <c r="A173" s="31">
        <v>2</v>
      </c>
      <c r="B173" s="4" t="s">
        <v>2</v>
      </c>
      <c r="C173" s="43">
        <v>37</v>
      </c>
      <c r="D173" s="42">
        <v>0.29599999999999999</v>
      </c>
      <c r="E173" s="14"/>
      <c r="F173" s="14"/>
      <c r="G173" s="64"/>
      <c r="H173" s="14"/>
      <c r="I173" s="64"/>
      <c r="J173" s="25"/>
    </row>
    <row r="174" spans="1:10" ht="30" x14ac:dyDescent="0.25">
      <c r="A174" s="31">
        <v>3</v>
      </c>
      <c r="B174" s="4" t="s">
        <v>3</v>
      </c>
      <c r="C174" s="43">
        <v>25</v>
      </c>
      <c r="D174" s="42">
        <v>0.2</v>
      </c>
      <c r="E174" s="14"/>
      <c r="F174" s="14"/>
      <c r="G174" s="64"/>
      <c r="H174" s="14"/>
      <c r="I174" s="64"/>
      <c r="J174" s="25"/>
    </row>
    <row r="175" spans="1:10" x14ac:dyDescent="0.25">
      <c r="A175" s="31">
        <v>4</v>
      </c>
      <c r="B175" s="4" t="s">
        <v>4</v>
      </c>
      <c r="C175" s="43">
        <v>35</v>
      </c>
      <c r="D175" s="42">
        <v>0.28000000000000003</v>
      </c>
      <c r="E175" s="14"/>
      <c r="F175" s="14"/>
      <c r="G175" s="64"/>
      <c r="H175" s="14"/>
      <c r="I175" s="64"/>
      <c r="J175" s="25"/>
    </row>
    <row r="176" spans="1:10" x14ac:dyDescent="0.25">
      <c r="A176" s="31">
        <v>5</v>
      </c>
      <c r="B176" s="4" t="s">
        <v>5</v>
      </c>
      <c r="C176" s="43">
        <v>10</v>
      </c>
      <c r="D176" s="42">
        <v>0.08</v>
      </c>
      <c r="E176" s="14"/>
      <c r="F176" s="14"/>
      <c r="G176" s="64"/>
      <c r="H176" s="14"/>
      <c r="I176" s="64"/>
      <c r="J176" s="25"/>
    </row>
    <row r="177" spans="1:10" x14ac:dyDescent="0.25">
      <c r="A177" s="31">
        <v>6</v>
      </c>
      <c r="B177" s="4" t="s">
        <v>6</v>
      </c>
      <c r="C177" s="43">
        <v>1</v>
      </c>
      <c r="D177" s="42">
        <v>8.0000000000000002E-3</v>
      </c>
      <c r="E177" s="14"/>
      <c r="F177" s="14"/>
      <c r="G177" s="64"/>
      <c r="H177" s="14"/>
      <c r="I177" s="64"/>
      <c r="J177" s="25"/>
    </row>
    <row r="178" spans="1:10" x14ac:dyDescent="0.25">
      <c r="A178" s="31">
        <v>7</v>
      </c>
      <c r="B178" s="4" t="s">
        <v>23</v>
      </c>
      <c r="C178" s="43">
        <v>1</v>
      </c>
      <c r="D178" s="42">
        <v>8.0000000000000002E-3</v>
      </c>
      <c r="E178" s="14"/>
      <c r="F178" s="14"/>
      <c r="G178" s="64"/>
      <c r="H178" s="14"/>
      <c r="I178" s="64"/>
      <c r="J178" s="25"/>
    </row>
    <row r="179" spans="1:10" x14ac:dyDescent="0.25">
      <c r="A179" s="31">
        <v>8</v>
      </c>
      <c r="B179" s="4" t="s">
        <v>25</v>
      </c>
      <c r="C179" s="43">
        <v>1</v>
      </c>
      <c r="D179" s="42">
        <v>8.0000000000000002E-3</v>
      </c>
      <c r="E179" s="14"/>
      <c r="F179" s="14"/>
      <c r="G179" s="64"/>
      <c r="H179" s="14"/>
      <c r="I179" s="64"/>
      <c r="J179" s="25"/>
    </row>
    <row r="180" spans="1:10" ht="30.75" customHeight="1" x14ac:dyDescent="0.25">
      <c r="A180" s="128" t="s">
        <v>47</v>
      </c>
      <c r="B180" s="129"/>
      <c r="C180" s="129"/>
      <c r="D180" s="130"/>
      <c r="E180" s="13"/>
      <c r="F180" s="13"/>
      <c r="G180" s="13"/>
      <c r="H180" s="13"/>
      <c r="I180" s="33"/>
      <c r="J180" s="25"/>
    </row>
    <row r="181" spans="1:10" x14ac:dyDescent="0.25">
      <c r="A181" s="31">
        <v>1</v>
      </c>
      <c r="B181" s="4" t="s">
        <v>7</v>
      </c>
      <c r="C181" s="43">
        <v>22</v>
      </c>
      <c r="D181" s="42">
        <v>0.17599999999999999</v>
      </c>
      <c r="E181" s="13"/>
      <c r="F181" s="13"/>
      <c r="G181" s="13"/>
      <c r="H181" s="13"/>
      <c r="J181" s="25"/>
    </row>
    <row r="182" spans="1:10" x14ac:dyDescent="0.25">
      <c r="A182" s="31">
        <v>2</v>
      </c>
      <c r="B182" s="4" t="s">
        <v>8</v>
      </c>
      <c r="C182" s="43">
        <v>43</v>
      </c>
      <c r="D182" s="42">
        <v>0.34399999999999997</v>
      </c>
      <c r="E182" s="13"/>
      <c r="F182" s="13"/>
      <c r="G182" s="13"/>
      <c r="H182" s="13"/>
      <c r="J182" s="25"/>
    </row>
    <row r="183" spans="1:10" ht="30" x14ac:dyDescent="0.25">
      <c r="A183" s="31">
        <v>3</v>
      </c>
      <c r="B183" s="4" t="s">
        <v>9</v>
      </c>
      <c r="C183" s="43">
        <v>46</v>
      </c>
      <c r="D183" s="42">
        <v>0.36799999999999999</v>
      </c>
      <c r="E183" s="13"/>
      <c r="F183" s="13"/>
      <c r="G183" s="13"/>
      <c r="H183" s="13"/>
      <c r="J183" s="25"/>
    </row>
    <row r="184" spans="1:10" x14ac:dyDescent="0.25">
      <c r="A184" s="31">
        <v>4</v>
      </c>
      <c r="B184" s="4" t="s">
        <v>10</v>
      </c>
      <c r="C184" s="43">
        <v>20</v>
      </c>
      <c r="D184" s="42">
        <v>0.16</v>
      </c>
      <c r="E184" s="13"/>
      <c r="F184" s="13"/>
      <c r="G184" s="13"/>
      <c r="H184" s="13"/>
      <c r="J184" s="25"/>
    </row>
    <row r="185" spans="1:10" x14ac:dyDescent="0.25">
      <c r="A185" s="31">
        <v>5</v>
      </c>
      <c r="B185" s="4" t="s">
        <v>5</v>
      </c>
      <c r="C185" s="43">
        <v>6</v>
      </c>
      <c r="D185" s="42">
        <v>4.8000000000000001E-2</v>
      </c>
      <c r="E185" s="13"/>
      <c r="F185" s="13"/>
      <c r="G185" s="13"/>
      <c r="H185" s="13"/>
      <c r="J185" s="25"/>
    </row>
    <row r="186" spans="1:10" x14ac:dyDescent="0.25">
      <c r="A186" s="31">
        <v>6</v>
      </c>
      <c r="B186" s="4" t="s">
        <v>48</v>
      </c>
      <c r="C186" s="43">
        <v>0</v>
      </c>
      <c r="D186" s="42">
        <v>0</v>
      </c>
      <c r="E186" s="13"/>
      <c r="F186" s="13"/>
      <c r="G186" s="13"/>
      <c r="H186" s="13"/>
      <c r="J186" s="25"/>
    </row>
    <row r="187" spans="1:10" ht="30" x14ac:dyDescent="0.25">
      <c r="A187" s="31">
        <v>7</v>
      </c>
      <c r="B187" s="4" t="s">
        <v>11</v>
      </c>
      <c r="C187" s="43">
        <v>28</v>
      </c>
      <c r="D187" s="42">
        <v>0.224</v>
      </c>
      <c r="E187" s="13"/>
      <c r="F187" s="13"/>
      <c r="G187" s="13"/>
      <c r="H187" s="13"/>
      <c r="J187" s="25"/>
    </row>
    <row r="188" spans="1:10" ht="30" x14ac:dyDescent="0.25">
      <c r="A188" s="31">
        <v>8</v>
      </c>
      <c r="B188" s="4" t="s">
        <v>44</v>
      </c>
      <c r="C188" s="43">
        <v>88</v>
      </c>
      <c r="D188" s="42">
        <v>0.70399999999999996</v>
      </c>
      <c r="E188" s="13"/>
      <c r="F188" s="13"/>
      <c r="G188" s="13"/>
      <c r="H188" s="13"/>
      <c r="J188" s="25"/>
    </row>
    <row r="189" spans="1:10" x14ac:dyDescent="0.25">
      <c r="A189" s="31">
        <v>9</v>
      </c>
      <c r="B189" s="4" t="s">
        <v>5</v>
      </c>
      <c r="C189" s="43">
        <v>2</v>
      </c>
      <c r="D189" s="42">
        <v>1.6E-2</v>
      </c>
      <c r="E189" s="13"/>
      <c r="F189" s="13"/>
      <c r="G189" s="13"/>
      <c r="H189" s="13"/>
      <c r="J189" s="25"/>
    </row>
    <row r="190" spans="1:10" x14ac:dyDescent="0.25">
      <c r="A190" s="31">
        <v>10</v>
      </c>
      <c r="B190" s="4" t="s">
        <v>23</v>
      </c>
      <c r="C190" s="43">
        <v>1</v>
      </c>
      <c r="D190" s="42">
        <v>8.0000000000000002E-3</v>
      </c>
      <c r="E190" s="13"/>
      <c r="F190" s="13"/>
      <c r="G190" s="13"/>
      <c r="H190" s="13"/>
      <c r="J190" s="25"/>
    </row>
    <row r="191" spans="1:10" x14ac:dyDescent="0.25">
      <c r="A191" s="31">
        <v>11</v>
      </c>
      <c r="B191" s="4" t="s">
        <v>24</v>
      </c>
      <c r="C191" s="43">
        <v>1</v>
      </c>
      <c r="D191" s="42">
        <v>8.0000000000000002E-3</v>
      </c>
      <c r="E191" s="13"/>
      <c r="F191" s="13"/>
      <c r="G191" s="13"/>
      <c r="H191" s="13"/>
      <c r="J191" s="25"/>
    </row>
    <row r="192" spans="1:10" x14ac:dyDescent="0.25">
      <c r="A192" s="31">
        <v>12</v>
      </c>
      <c r="B192" s="4" t="s">
        <v>26</v>
      </c>
      <c r="C192" s="43">
        <v>1</v>
      </c>
      <c r="D192" s="42">
        <v>8.0000000000000002E-3</v>
      </c>
      <c r="E192" s="13"/>
      <c r="F192" s="13"/>
      <c r="G192" s="13"/>
      <c r="H192" s="13"/>
      <c r="J192" s="25"/>
    </row>
    <row r="193" spans="1:10" x14ac:dyDescent="0.25">
      <c r="A193" s="31">
        <v>13</v>
      </c>
      <c r="B193" s="4" t="s">
        <v>27</v>
      </c>
      <c r="C193" s="43">
        <v>1</v>
      </c>
      <c r="D193" s="42">
        <v>8.0000000000000002E-3</v>
      </c>
      <c r="E193" s="13"/>
      <c r="F193" s="13"/>
      <c r="G193" s="13"/>
      <c r="H193" s="13"/>
      <c r="J193" s="25"/>
    </row>
    <row r="194" spans="1:10" x14ac:dyDescent="0.25">
      <c r="A194" s="31">
        <v>14</v>
      </c>
      <c r="B194" s="4" t="s">
        <v>33</v>
      </c>
      <c r="C194" s="43">
        <v>5</v>
      </c>
      <c r="D194" s="42">
        <v>0.04</v>
      </c>
      <c r="E194" s="13"/>
      <c r="F194" s="13"/>
      <c r="G194" s="13"/>
      <c r="H194" s="13"/>
      <c r="J194" s="25"/>
    </row>
    <row r="195" spans="1:10" ht="31.5" customHeight="1" x14ac:dyDescent="0.25">
      <c r="A195" s="128" t="s">
        <v>49</v>
      </c>
      <c r="B195" s="129"/>
      <c r="C195" s="129"/>
      <c r="D195" s="130"/>
      <c r="E195" s="13"/>
      <c r="F195" s="13"/>
      <c r="G195" s="13"/>
      <c r="H195" s="14"/>
      <c r="I195" s="33"/>
      <c r="J195" s="25"/>
    </row>
    <row r="196" spans="1:10" x14ac:dyDescent="0.25">
      <c r="A196" s="31">
        <v>1</v>
      </c>
      <c r="B196" s="4" t="s">
        <v>12</v>
      </c>
      <c r="C196" s="43">
        <v>24</v>
      </c>
      <c r="D196" s="42">
        <v>0.192</v>
      </c>
      <c r="E196" s="51"/>
      <c r="F196" s="51"/>
      <c r="G196" s="51"/>
      <c r="J196" s="25"/>
    </row>
    <row r="197" spans="1:10" ht="30" x14ac:dyDescent="0.25">
      <c r="A197" s="31">
        <v>2</v>
      </c>
      <c r="B197" s="4" t="s">
        <v>13</v>
      </c>
      <c r="C197" s="43">
        <v>14</v>
      </c>
      <c r="D197" s="42">
        <v>0.112</v>
      </c>
      <c r="E197" s="51"/>
      <c r="F197" s="51"/>
      <c r="G197" s="51"/>
      <c r="J197" s="25"/>
    </row>
    <row r="198" spans="1:10" x14ac:dyDescent="0.25">
      <c r="A198" s="31">
        <v>3</v>
      </c>
      <c r="B198" s="4" t="s">
        <v>160</v>
      </c>
      <c r="C198" s="43">
        <v>49</v>
      </c>
      <c r="D198" s="42">
        <v>0.39200000000000002</v>
      </c>
      <c r="E198" s="51"/>
      <c r="F198" s="51"/>
      <c r="G198" s="51"/>
      <c r="J198" s="25"/>
    </row>
    <row r="199" spans="1:10" x14ac:dyDescent="0.25">
      <c r="A199" s="31">
        <v>4</v>
      </c>
      <c r="B199" s="4" t="s">
        <v>14</v>
      </c>
      <c r="C199" s="43">
        <v>11</v>
      </c>
      <c r="D199" s="42">
        <v>8.7999999999999995E-2</v>
      </c>
      <c r="E199" s="51"/>
      <c r="F199" s="51"/>
      <c r="G199" s="51"/>
      <c r="J199" s="25"/>
    </row>
    <row r="200" spans="1:10" x14ac:dyDescent="0.25">
      <c r="A200" s="31">
        <v>5</v>
      </c>
      <c r="B200" s="4" t="s">
        <v>15</v>
      </c>
      <c r="C200" s="43">
        <v>30</v>
      </c>
      <c r="D200" s="42">
        <v>0.24</v>
      </c>
      <c r="E200" s="51"/>
      <c r="F200" s="51"/>
      <c r="G200" s="51"/>
      <c r="J200" s="25"/>
    </row>
    <row r="201" spans="1:10" x14ac:dyDescent="0.25">
      <c r="A201" s="31">
        <v>6</v>
      </c>
      <c r="B201" s="4" t="s">
        <v>5</v>
      </c>
      <c r="C201" s="43">
        <v>7</v>
      </c>
      <c r="D201" s="42">
        <v>5.6000000000000001E-2</v>
      </c>
      <c r="E201" s="51"/>
      <c r="F201" s="51"/>
      <c r="G201" s="51"/>
      <c r="J201" s="25"/>
    </row>
    <row r="202" spans="1:10" ht="15" customHeight="1" x14ac:dyDescent="0.25">
      <c r="A202" s="128" t="s">
        <v>42</v>
      </c>
      <c r="B202" s="129"/>
      <c r="C202" s="129"/>
      <c r="D202" s="130"/>
      <c r="E202" s="13"/>
      <c r="F202" s="13"/>
      <c r="G202" s="13"/>
      <c r="H202" s="14"/>
      <c r="I202" s="33"/>
      <c r="J202" s="25"/>
    </row>
    <row r="203" spans="1:10" x14ac:dyDescent="0.25">
      <c r="A203" s="31">
        <v>1</v>
      </c>
      <c r="B203" s="4" t="s">
        <v>35</v>
      </c>
      <c r="C203" s="43">
        <v>34</v>
      </c>
      <c r="D203" s="42">
        <v>0.27200000000000002</v>
      </c>
      <c r="E203" s="51"/>
      <c r="F203" s="51"/>
      <c r="G203" s="51"/>
      <c r="J203" s="25"/>
    </row>
    <row r="204" spans="1:10" x14ac:dyDescent="0.25">
      <c r="A204" s="31">
        <v>2</v>
      </c>
      <c r="B204" s="4" t="s">
        <v>16</v>
      </c>
      <c r="C204" s="43">
        <v>24</v>
      </c>
      <c r="D204" s="42">
        <v>0.192</v>
      </c>
      <c r="E204" s="51"/>
      <c r="F204" s="51"/>
      <c r="G204" s="51"/>
      <c r="J204" s="25"/>
    </row>
    <row r="205" spans="1:10" x14ac:dyDescent="0.25">
      <c r="A205" s="31">
        <v>3</v>
      </c>
      <c r="B205" s="4" t="s">
        <v>17</v>
      </c>
      <c r="C205" s="43">
        <v>21</v>
      </c>
      <c r="D205" s="42">
        <v>0.16800000000000001</v>
      </c>
      <c r="E205" s="51"/>
      <c r="F205" s="51"/>
      <c r="G205" s="51"/>
      <c r="J205" s="25"/>
    </row>
    <row r="206" spans="1:10" x14ac:dyDescent="0.25">
      <c r="A206" s="31">
        <v>4</v>
      </c>
      <c r="B206" s="4" t="s">
        <v>18</v>
      </c>
      <c r="C206" s="43">
        <v>28</v>
      </c>
      <c r="D206" s="42">
        <v>0.224</v>
      </c>
      <c r="E206" s="51"/>
      <c r="F206" s="51"/>
      <c r="G206" s="51"/>
      <c r="J206" s="25"/>
    </row>
    <row r="207" spans="1:10" x14ac:dyDescent="0.25">
      <c r="A207" s="31">
        <v>5</v>
      </c>
      <c r="B207" s="4" t="s">
        <v>19</v>
      </c>
      <c r="C207" s="43">
        <v>38</v>
      </c>
      <c r="D207" s="42">
        <v>0.30399999999999999</v>
      </c>
      <c r="E207" s="51"/>
      <c r="F207" s="51"/>
      <c r="G207" s="51"/>
      <c r="J207" s="25"/>
    </row>
    <row r="208" spans="1:10" x14ac:dyDescent="0.25">
      <c r="A208" s="31">
        <v>6</v>
      </c>
      <c r="B208" s="4" t="s">
        <v>20</v>
      </c>
      <c r="C208" s="43">
        <v>18</v>
      </c>
      <c r="D208" s="42">
        <v>0.14399999999999999</v>
      </c>
      <c r="E208" s="51"/>
      <c r="F208" s="51"/>
      <c r="G208" s="51"/>
      <c r="J208" s="25"/>
    </row>
    <row r="209" spans="1:10" x14ac:dyDescent="0.25">
      <c r="A209" s="31">
        <v>7</v>
      </c>
      <c r="B209" s="4" t="s">
        <v>21</v>
      </c>
      <c r="C209" s="43">
        <v>30</v>
      </c>
      <c r="D209" s="42">
        <v>0.24</v>
      </c>
      <c r="E209" s="51"/>
      <c r="F209" s="51"/>
      <c r="G209" s="51"/>
      <c r="J209" s="25"/>
    </row>
    <row r="210" spans="1:10" x14ac:dyDescent="0.25">
      <c r="A210" s="31">
        <v>8</v>
      </c>
      <c r="B210" s="4" t="s">
        <v>5</v>
      </c>
      <c r="C210" s="43">
        <v>8</v>
      </c>
      <c r="D210" s="42">
        <v>6.4000000000000001E-2</v>
      </c>
      <c r="E210" s="51"/>
      <c r="F210" s="51"/>
      <c r="G210" s="51"/>
      <c r="J210" s="25"/>
    </row>
    <row r="211" spans="1:10" x14ac:dyDescent="0.25">
      <c r="B211" s="13"/>
      <c r="C211" s="14"/>
      <c r="D211" s="14"/>
      <c r="E211" s="14"/>
      <c r="F211" s="14"/>
      <c r="G211" s="14"/>
      <c r="H211" s="14"/>
      <c r="I211" s="33"/>
      <c r="J211" s="25"/>
    </row>
    <row r="212" spans="1:10" ht="51.75" customHeight="1" x14ac:dyDescent="0.25">
      <c r="A212" s="126"/>
      <c r="B212" s="126"/>
      <c r="C212" s="126"/>
      <c r="D212" s="126"/>
      <c r="E212" s="126"/>
      <c r="F212" s="126"/>
      <c r="G212" s="126"/>
      <c r="H212" s="14"/>
      <c r="I212" s="33"/>
      <c r="J212" s="25"/>
    </row>
    <row r="213" spans="1:10" x14ac:dyDescent="0.25">
      <c r="A213" s="125" t="s">
        <v>52</v>
      </c>
      <c r="B213" s="118"/>
      <c r="C213" s="139" t="s">
        <v>161</v>
      </c>
      <c r="D213" s="183" t="s">
        <v>51</v>
      </c>
      <c r="E213" s="74"/>
      <c r="F213" s="74"/>
      <c r="G213" s="14"/>
      <c r="H213" s="14"/>
      <c r="I213" s="33"/>
      <c r="J213" s="25"/>
    </row>
    <row r="214" spans="1:10" ht="55.5" customHeight="1" x14ac:dyDescent="0.25">
      <c r="A214" s="125"/>
      <c r="B214" s="118"/>
      <c r="C214" s="139"/>
      <c r="D214" s="183"/>
      <c r="E214" s="74"/>
      <c r="F214" s="74"/>
      <c r="G214" s="14"/>
      <c r="H214" s="14"/>
      <c r="I214" s="33"/>
      <c r="J214" s="25"/>
    </row>
    <row r="215" spans="1:10" ht="30" customHeight="1" x14ac:dyDescent="0.25">
      <c r="A215" s="118" t="s">
        <v>43</v>
      </c>
      <c r="B215" s="118"/>
      <c r="C215" s="46">
        <v>51</v>
      </c>
      <c r="D215" s="46"/>
      <c r="E215" s="74"/>
      <c r="F215" s="74"/>
      <c r="G215" s="14"/>
      <c r="H215" s="14"/>
      <c r="I215" s="33"/>
      <c r="J215" s="25"/>
    </row>
    <row r="216" spans="1:10" ht="30.75" customHeight="1" x14ac:dyDescent="0.25">
      <c r="A216" s="128" t="s">
        <v>46</v>
      </c>
      <c r="B216" s="129"/>
      <c r="C216" s="129"/>
      <c r="D216" s="130"/>
      <c r="E216" s="13"/>
      <c r="F216" s="13"/>
      <c r="G216" s="14"/>
      <c r="H216" s="14"/>
      <c r="I216" s="33"/>
      <c r="J216" s="25"/>
    </row>
    <row r="217" spans="1:10" x14ac:dyDescent="0.25">
      <c r="A217" s="31">
        <v>1</v>
      </c>
      <c r="B217" s="4" t="s">
        <v>1</v>
      </c>
      <c r="C217" s="43">
        <v>3</v>
      </c>
      <c r="D217" s="42">
        <v>5.8999999999999997E-2</v>
      </c>
      <c r="E217" s="13"/>
      <c r="F217" s="13"/>
      <c r="I217" s="33"/>
      <c r="J217" s="25"/>
    </row>
    <row r="218" spans="1:10" x14ac:dyDescent="0.25">
      <c r="A218" s="31">
        <v>2</v>
      </c>
      <c r="B218" s="4" t="s">
        <v>2</v>
      </c>
      <c r="C218" s="43">
        <v>8</v>
      </c>
      <c r="D218" s="42">
        <v>0.157</v>
      </c>
      <c r="E218" s="13"/>
      <c r="F218" s="13"/>
      <c r="I218" s="33"/>
      <c r="J218" s="25"/>
    </row>
    <row r="219" spans="1:10" ht="30" x14ac:dyDescent="0.25">
      <c r="A219" s="31">
        <v>3</v>
      </c>
      <c r="B219" s="4" t="s">
        <v>3</v>
      </c>
      <c r="C219" s="43">
        <v>15</v>
      </c>
      <c r="D219" s="42">
        <v>0.29399999999999998</v>
      </c>
      <c r="E219" s="13"/>
      <c r="F219" s="13"/>
      <c r="I219" s="33"/>
      <c r="J219" s="25"/>
    </row>
    <row r="220" spans="1:10" x14ac:dyDescent="0.25">
      <c r="A220" s="31">
        <v>4</v>
      </c>
      <c r="B220" s="4" t="s">
        <v>4</v>
      </c>
      <c r="C220" s="43">
        <v>7</v>
      </c>
      <c r="D220" s="42">
        <v>0.13700000000000001</v>
      </c>
      <c r="E220" s="13"/>
      <c r="F220" s="13"/>
      <c r="I220" s="33"/>
      <c r="J220" s="25"/>
    </row>
    <row r="221" spans="1:10" x14ac:dyDescent="0.25">
      <c r="A221" s="31">
        <v>5</v>
      </c>
      <c r="B221" s="4" t="s">
        <v>5</v>
      </c>
      <c r="C221" s="43">
        <v>0</v>
      </c>
      <c r="D221" s="42">
        <v>0</v>
      </c>
      <c r="E221" s="13"/>
      <c r="F221" s="13"/>
      <c r="I221" s="33"/>
      <c r="J221" s="25"/>
    </row>
    <row r="222" spans="1:10" x14ac:dyDescent="0.25">
      <c r="A222" s="31">
        <v>6</v>
      </c>
      <c r="B222" s="4" t="s">
        <v>6</v>
      </c>
      <c r="C222" s="43">
        <v>0</v>
      </c>
      <c r="D222" s="42">
        <v>0</v>
      </c>
      <c r="E222" s="13"/>
      <c r="F222" s="13"/>
      <c r="I222" s="33"/>
      <c r="J222" s="25"/>
    </row>
    <row r="223" spans="1:10" x14ac:dyDescent="0.25">
      <c r="A223" s="31">
        <v>7</v>
      </c>
      <c r="B223" s="4" t="s">
        <v>23</v>
      </c>
      <c r="C223" s="43">
        <v>0</v>
      </c>
      <c r="D223" s="42">
        <v>0</v>
      </c>
      <c r="E223" s="13"/>
      <c r="F223" s="13"/>
      <c r="I223" s="33"/>
      <c r="J223" s="25"/>
    </row>
    <row r="224" spans="1:10" x14ac:dyDescent="0.25">
      <c r="A224" s="31">
        <v>8</v>
      </c>
      <c r="B224" s="4" t="s">
        <v>25</v>
      </c>
      <c r="C224" s="43">
        <v>0</v>
      </c>
      <c r="D224" s="42">
        <v>0</v>
      </c>
      <c r="E224" s="13"/>
      <c r="F224" s="13"/>
      <c r="I224" s="33"/>
      <c r="J224" s="25"/>
    </row>
    <row r="225" spans="1:10" x14ac:dyDescent="0.25">
      <c r="A225" s="31">
        <v>9</v>
      </c>
      <c r="B225" s="4" t="s">
        <v>33</v>
      </c>
      <c r="C225" s="43">
        <v>24</v>
      </c>
      <c r="D225" s="42">
        <v>0.47099999999999997</v>
      </c>
      <c r="E225" s="13"/>
      <c r="F225" s="13"/>
      <c r="I225" s="33"/>
      <c r="J225" s="25"/>
    </row>
    <row r="226" spans="1:10" ht="29.25" customHeight="1" x14ac:dyDescent="0.25">
      <c r="A226" s="128" t="s">
        <v>47</v>
      </c>
      <c r="B226" s="129"/>
      <c r="C226" s="129"/>
      <c r="D226" s="130"/>
      <c r="E226" s="13"/>
      <c r="F226" s="13"/>
      <c r="G226" s="14"/>
      <c r="H226" s="14"/>
      <c r="I226" s="33"/>
      <c r="J226" s="25"/>
    </row>
    <row r="227" spans="1:10" x14ac:dyDescent="0.25">
      <c r="A227" s="31">
        <v>1</v>
      </c>
      <c r="B227" s="4" t="s">
        <v>7</v>
      </c>
      <c r="C227" s="43">
        <v>14</v>
      </c>
      <c r="D227" s="42">
        <v>0.27500000000000002</v>
      </c>
      <c r="E227" s="14"/>
      <c r="F227" s="64"/>
      <c r="I227" s="33"/>
      <c r="J227" s="25"/>
    </row>
    <row r="228" spans="1:10" x14ac:dyDescent="0.25">
      <c r="A228" s="31">
        <v>2</v>
      </c>
      <c r="B228" s="4" t="s">
        <v>8</v>
      </c>
      <c r="C228" s="43">
        <v>16</v>
      </c>
      <c r="D228" s="42">
        <v>0.314</v>
      </c>
      <c r="E228" s="14"/>
      <c r="F228" s="64"/>
      <c r="I228" s="33"/>
      <c r="J228" s="25"/>
    </row>
    <row r="229" spans="1:10" ht="30" x14ac:dyDescent="0.25">
      <c r="A229" s="31">
        <v>3</v>
      </c>
      <c r="B229" s="4" t="s">
        <v>9</v>
      </c>
      <c r="C229" s="43">
        <v>15</v>
      </c>
      <c r="D229" s="42">
        <v>0.29399999999999998</v>
      </c>
      <c r="E229" s="14"/>
      <c r="F229" s="64"/>
      <c r="I229" s="33"/>
      <c r="J229" s="25"/>
    </row>
    <row r="230" spans="1:10" x14ac:dyDescent="0.25">
      <c r="A230" s="31">
        <v>4</v>
      </c>
      <c r="B230" s="4" t="s">
        <v>10</v>
      </c>
      <c r="C230" s="43">
        <v>6</v>
      </c>
      <c r="D230" s="42">
        <v>0.11799999999999999</v>
      </c>
      <c r="E230" s="14"/>
      <c r="F230" s="64"/>
      <c r="I230" s="33"/>
      <c r="J230" s="25"/>
    </row>
    <row r="231" spans="1:10" x14ac:dyDescent="0.25">
      <c r="A231" s="31">
        <v>5</v>
      </c>
      <c r="B231" s="4" t="s">
        <v>5</v>
      </c>
      <c r="C231" s="43">
        <v>0</v>
      </c>
      <c r="D231" s="42">
        <v>0</v>
      </c>
      <c r="E231" s="14"/>
      <c r="F231" s="64"/>
      <c r="I231" s="33"/>
      <c r="J231" s="25"/>
    </row>
    <row r="232" spans="1:10" x14ac:dyDescent="0.25">
      <c r="A232" s="31">
        <v>6</v>
      </c>
      <c r="B232" s="4" t="s">
        <v>33</v>
      </c>
      <c r="C232" s="43">
        <v>7</v>
      </c>
      <c r="D232" s="42">
        <v>0.13700000000000001</v>
      </c>
      <c r="E232" s="14"/>
      <c r="F232" s="64"/>
      <c r="I232" s="33"/>
      <c r="J232" s="25"/>
    </row>
    <row r="233" spans="1:10" ht="29.25" customHeight="1" x14ac:dyDescent="0.25">
      <c r="A233" s="128" t="s">
        <v>48</v>
      </c>
      <c r="B233" s="129"/>
      <c r="C233" s="129"/>
      <c r="D233" s="130"/>
      <c r="E233" s="13"/>
      <c r="F233" s="13"/>
      <c r="G233" s="14"/>
      <c r="H233" s="14"/>
      <c r="I233" s="33"/>
      <c r="J233" s="25"/>
    </row>
    <row r="234" spans="1:10" ht="30" x14ac:dyDescent="0.25">
      <c r="A234" s="31">
        <v>1</v>
      </c>
      <c r="B234" s="4" t="s">
        <v>11</v>
      </c>
      <c r="C234" s="43">
        <v>6</v>
      </c>
      <c r="D234" s="42">
        <v>0.11799999999999999</v>
      </c>
      <c r="E234" s="14"/>
      <c r="F234" s="64"/>
      <c r="G234" s="14"/>
      <c r="H234" s="64"/>
      <c r="I234" s="33"/>
      <c r="J234" s="25"/>
    </row>
    <row r="235" spans="1:10" ht="30" x14ac:dyDescent="0.25">
      <c r="A235" s="31">
        <v>2</v>
      </c>
      <c r="B235" s="4" t="s">
        <v>44</v>
      </c>
      <c r="C235" s="43">
        <v>27</v>
      </c>
      <c r="D235" s="42">
        <v>0.52900000000000003</v>
      </c>
      <c r="E235" s="14"/>
      <c r="F235" s="64"/>
      <c r="G235" s="14"/>
      <c r="H235" s="64"/>
      <c r="I235" s="33"/>
      <c r="J235" s="25"/>
    </row>
    <row r="236" spans="1:10" x14ac:dyDescent="0.25">
      <c r="A236" s="31">
        <v>3</v>
      </c>
      <c r="B236" s="4" t="s">
        <v>5</v>
      </c>
      <c r="C236" s="43">
        <v>0</v>
      </c>
      <c r="D236" s="42">
        <v>0</v>
      </c>
      <c r="E236" s="14"/>
      <c r="F236" s="64"/>
      <c r="G236" s="14"/>
      <c r="H236" s="64"/>
      <c r="I236" s="33"/>
      <c r="J236" s="25"/>
    </row>
    <row r="237" spans="1:10" x14ac:dyDescent="0.25">
      <c r="A237" s="31">
        <v>4</v>
      </c>
      <c r="B237" s="4" t="s">
        <v>23</v>
      </c>
      <c r="C237" s="43">
        <v>0</v>
      </c>
      <c r="D237" s="42">
        <v>0</v>
      </c>
      <c r="E237" s="14"/>
      <c r="F237" s="64"/>
      <c r="G237" s="14"/>
      <c r="H237" s="64"/>
      <c r="I237" s="33"/>
      <c r="J237" s="25"/>
    </row>
    <row r="238" spans="1:10" x14ac:dyDescent="0.25">
      <c r="A238" s="31">
        <v>5</v>
      </c>
      <c r="B238" s="4" t="s">
        <v>24</v>
      </c>
      <c r="C238" s="43">
        <v>0</v>
      </c>
      <c r="D238" s="42">
        <v>0</v>
      </c>
      <c r="E238" s="14"/>
      <c r="F238" s="64"/>
      <c r="G238" s="14"/>
      <c r="H238" s="64"/>
      <c r="I238" s="33"/>
      <c r="J238" s="25"/>
    </row>
    <row r="239" spans="1:10" x14ac:dyDescent="0.25">
      <c r="A239" s="31">
        <v>6</v>
      </c>
      <c r="B239" s="4" t="s">
        <v>26</v>
      </c>
      <c r="C239" s="43">
        <v>0</v>
      </c>
      <c r="D239" s="42">
        <v>0</v>
      </c>
      <c r="E239" s="14"/>
      <c r="F239" s="64"/>
      <c r="G239" s="14"/>
      <c r="H239" s="64"/>
      <c r="I239" s="33"/>
      <c r="J239" s="25"/>
    </row>
    <row r="240" spans="1:10" x14ac:dyDescent="0.25">
      <c r="A240" s="31">
        <v>7</v>
      </c>
      <c r="B240" s="4" t="s">
        <v>27</v>
      </c>
      <c r="C240" s="43">
        <v>0</v>
      </c>
      <c r="D240" s="42">
        <v>0</v>
      </c>
      <c r="E240" s="14"/>
      <c r="F240" s="64"/>
      <c r="G240" s="14"/>
      <c r="H240" s="64"/>
      <c r="I240" s="33"/>
      <c r="J240" s="25"/>
    </row>
    <row r="241" spans="1:10" x14ac:dyDescent="0.25">
      <c r="A241" s="31">
        <v>8</v>
      </c>
      <c r="B241" s="4" t="s">
        <v>30</v>
      </c>
      <c r="C241" s="43">
        <v>0</v>
      </c>
      <c r="D241" s="42">
        <v>0</v>
      </c>
      <c r="E241" s="14"/>
      <c r="F241" s="64"/>
      <c r="G241" s="14"/>
      <c r="H241" s="64"/>
      <c r="I241" s="33"/>
      <c r="J241" s="25"/>
    </row>
    <row r="242" spans="1:10" x14ac:dyDescent="0.25">
      <c r="A242" s="31">
        <v>9</v>
      </c>
      <c r="B242" s="4" t="s">
        <v>32</v>
      </c>
      <c r="C242" s="43">
        <v>0</v>
      </c>
      <c r="D242" s="42">
        <v>0</v>
      </c>
      <c r="E242" s="14"/>
      <c r="F242" s="64"/>
      <c r="G242" s="14"/>
      <c r="H242" s="64"/>
      <c r="I242" s="33"/>
      <c r="J242" s="25"/>
    </row>
    <row r="243" spans="1:10" x14ac:dyDescent="0.25">
      <c r="A243" s="31">
        <v>10</v>
      </c>
      <c r="B243" s="4" t="s">
        <v>33</v>
      </c>
      <c r="C243" s="43">
        <v>21</v>
      </c>
      <c r="D243" s="42">
        <v>0.41199999999999998</v>
      </c>
      <c r="E243" s="14"/>
      <c r="F243" s="64"/>
      <c r="G243" s="14"/>
      <c r="H243" s="64"/>
      <c r="I243" s="33"/>
      <c r="J243" s="25"/>
    </row>
    <row r="244" spans="1:10" ht="32.25" customHeight="1" x14ac:dyDescent="0.25">
      <c r="A244" s="128" t="s">
        <v>49</v>
      </c>
      <c r="B244" s="129"/>
      <c r="C244" s="129"/>
      <c r="D244" s="130"/>
      <c r="E244" s="13"/>
      <c r="F244" s="44"/>
      <c r="G244" s="14"/>
      <c r="H244" s="14"/>
      <c r="I244" s="33"/>
      <c r="J244" s="25"/>
    </row>
    <row r="245" spans="1:10" x14ac:dyDescent="0.25">
      <c r="A245" s="31">
        <v>1</v>
      </c>
      <c r="B245" s="4" t="s">
        <v>12</v>
      </c>
      <c r="C245" s="43">
        <v>14</v>
      </c>
      <c r="D245" s="42">
        <v>0.27500000000000002</v>
      </c>
      <c r="E245" s="51"/>
      <c r="F245" s="51"/>
      <c r="I245" s="33"/>
      <c r="J245" s="25"/>
    </row>
    <row r="246" spans="1:10" ht="30" x14ac:dyDescent="0.25">
      <c r="A246" s="31">
        <v>2</v>
      </c>
      <c r="B246" s="4" t="s">
        <v>13</v>
      </c>
      <c r="C246" s="43">
        <v>4</v>
      </c>
      <c r="D246" s="42">
        <v>7.8E-2</v>
      </c>
      <c r="E246" s="51"/>
      <c r="F246" s="51"/>
      <c r="I246" s="33"/>
      <c r="J246" s="25"/>
    </row>
    <row r="247" spans="1:10" x14ac:dyDescent="0.25">
      <c r="A247" s="31">
        <v>3</v>
      </c>
      <c r="B247" s="4" t="s">
        <v>160</v>
      </c>
      <c r="C247" s="43">
        <v>12</v>
      </c>
      <c r="D247" s="42">
        <v>0.23499999999999999</v>
      </c>
      <c r="E247" s="51"/>
      <c r="F247" s="51"/>
      <c r="I247" s="33"/>
      <c r="J247" s="25"/>
    </row>
    <row r="248" spans="1:10" x14ac:dyDescent="0.25">
      <c r="A248" s="31">
        <v>4</v>
      </c>
      <c r="B248" s="4" t="s">
        <v>14</v>
      </c>
      <c r="C248" s="43">
        <v>10</v>
      </c>
      <c r="D248" s="42">
        <v>0.19600000000000001</v>
      </c>
      <c r="E248" s="51"/>
      <c r="F248" s="51"/>
      <c r="I248" s="33"/>
      <c r="J248" s="25"/>
    </row>
    <row r="249" spans="1:10" x14ac:dyDescent="0.25">
      <c r="A249" s="31">
        <v>5</v>
      </c>
      <c r="B249" s="4" t="s">
        <v>15</v>
      </c>
      <c r="C249" s="43">
        <v>12</v>
      </c>
      <c r="D249" s="42">
        <v>0.23499999999999999</v>
      </c>
      <c r="E249" s="51"/>
      <c r="F249" s="51"/>
      <c r="I249" s="33"/>
      <c r="J249" s="25"/>
    </row>
    <row r="250" spans="1:10" x14ac:dyDescent="0.25">
      <c r="A250" s="31">
        <v>6</v>
      </c>
      <c r="B250" s="4" t="s">
        <v>5</v>
      </c>
      <c r="C250" s="43">
        <v>0</v>
      </c>
      <c r="D250" s="42">
        <v>0</v>
      </c>
      <c r="E250" s="51"/>
      <c r="F250" s="51"/>
      <c r="I250" s="33"/>
      <c r="J250" s="25"/>
    </row>
    <row r="251" spans="1:10" x14ac:dyDescent="0.25">
      <c r="A251" s="31">
        <v>7</v>
      </c>
      <c r="B251" s="4" t="s">
        <v>33</v>
      </c>
      <c r="C251" s="43">
        <v>9</v>
      </c>
      <c r="D251" s="42">
        <v>0.17599999999999999</v>
      </c>
      <c r="E251" s="51"/>
      <c r="F251" s="51"/>
      <c r="I251" s="33"/>
      <c r="J251" s="25"/>
    </row>
    <row r="252" spans="1:10" x14ac:dyDescent="0.25">
      <c r="A252" s="31">
        <v>8</v>
      </c>
      <c r="B252" s="4" t="s">
        <v>37</v>
      </c>
      <c r="C252" s="43">
        <v>0</v>
      </c>
      <c r="D252" s="42">
        <v>0</v>
      </c>
      <c r="E252" s="51"/>
      <c r="F252" s="51"/>
      <c r="I252" s="33"/>
      <c r="J252" s="25"/>
    </row>
    <row r="253" spans="1:10" ht="27.75" customHeight="1" x14ac:dyDescent="0.25">
      <c r="A253" s="128" t="s">
        <v>42</v>
      </c>
      <c r="B253" s="129"/>
      <c r="C253" s="129"/>
      <c r="D253" s="130"/>
      <c r="E253" s="13"/>
      <c r="F253" s="13"/>
      <c r="G253" s="14"/>
      <c r="H253" s="14"/>
      <c r="I253" s="33"/>
      <c r="J253" s="25"/>
    </row>
    <row r="254" spans="1:10" x14ac:dyDescent="0.25">
      <c r="A254" s="31">
        <v>1</v>
      </c>
      <c r="B254" s="4" t="s">
        <v>35</v>
      </c>
      <c r="C254" s="43">
        <v>15</v>
      </c>
      <c r="D254" s="42">
        <v>0.29399999999999998</v>
      </c>
      <c r="E254" s="14"/>
      <c r="F254" s="64"/>
      <c r="G254" s="14"/>
      <c r="H254" s="64"/>
      <c r="I254" s="33"/>
      <c r="J254" s="25"/>
    </row>
    <row r="255" spans="1:10" x14ac:dyDescent="0.25">
      <c r="A255" s="31">
        <v>2</v>
      </c>
      <c r="B255" s="4" t="s">
        <v>16</v>
      </c>
      <c r="C255" s="43">
        <v>10</v>
      </c>
      <c r="D255" s="42">
        <v>0.19600000000000001</v>
      </c>
      <c r="E255" s="14"/>
      <c r="F255" s="64"/>
      <c r="G255" s="14"/>
      <c r="H255" s="64"/>
      <c r="I255" s="33"/>
      <c r="J255" s="25"/>
    </row>
    <row r="256" spans="1:10" x14ac:dyDescent="0.25">
      <c r="A256" s="31">
        <v>3</v>
      </c>
      <c r="B256" s="4" t="s">
        <v>17</v>
      </c>
      <c r="C256" s="43">
        <v>8</v>
      </c>
      <c r="D256" s="42">
        <v>0.157</v>
      </c>
      <c r="E256" s="14"/>
      <c r="F256" s="64"/>
      <c r="G256" s="14"/>
      <c r="H256" s="64"/>
      <c r="I256" s="33"/>
      <c r="J256" s="25"/>
    </row>
    <row r="257" spans="1:10" x14ac:dyDescent="0.25">
      <c r="A257" s="31">
        <v>4</v>
      </c>
      <c r="B257" s="4" t="s">
        <v>18</v>
      </c>
      <c r="C257" s="43">
        <v>8</v>
      </c>
      <c r="D257" s="42">
        <v>0.157</v>
      </c>
      <c r="E257" s="14"/>
      <c r="F257" s="64"/>
      <c r="G257" s="14"/>
      <c r="H257" s="64"/>
      <c r="I257" s="33"/>
      <c r="J257" s="25"/>
    </row>
    <row r="258" spans="1:10" x14ac:dyDescent="0.25">
      <c r="A258" s="31">
        <v>5</v>
      </c>
      <c r="B258" s="4" t="s">
        <v>19</v>
      </c>
      <c r="C258" s="43">
        <v>9</v>
      </c>
      <c r="D258" s="42">
        <v>0.17599999999999999</v>
      </c>
      <c r="E258" s="14"/>
      <c r="F258" s="64"/>
      <c r="G258" s="14"/>
      <c r="H258" s="64"/>
      <c r="I258" s="33"/>
      <c r="J258" s="25"/>
    </row>
    <row r="259" spans="1:10" x14ac:dyDescent="0.25">
      <c r="A259" s="31">
        <v>6</v>
      </c>
      <c r="B259" s="4" t="s">
        <v>20</v>
      </c>
      <c r="C259" s="43">
        <v>9</v>
      </c>
      <c r="D259" s="42">
        <v>0.17599999999999999</v>
      </c>
      <c r="E259" s="14"/>
      <c r="F259" s="64"/>
      <c r="G259" s="14"/>
      <c r="H259" s="64"/>
      <c r="I259" s="33"/>
      <c r="J259" s="25"/>
    </row>
    <row r="260" spans="1:10" x14ac:dyDescent="0.25">
      <c r="A260" s="31">
        <v>7</v>
      </c>
      <c r="B260" s="4" t="s">
        <v>21</v>
      </c>
      <c r="C260" s="43">
        <v>12</v>
      </c>
      <c r="D260" s="42">
        <v>0.23499999999999999</v>
      </c>
      <c r="E260" s="14"/>
      <c r="F260" s="64"/>
      <c r="G260" s="14"/>
      <c r="H260" s="64"/>
      <c r="I260" s="33"/>
      <c r="J260" s="25"/>
    </row>
    <row r="261" spans="1:10" x14ac:dyDescent="0.25">
      <c r="A261" s="31">
        <v>8</v>
      </c>
      <c r="B261" s="4" t="s">
        <v>5</v>
      </c>
      <c r="C261" s="43">
        <v>0</v>
      </c>
      <c r="D261" s="42">
        <v>0</v>
      </c>
      <c r="E261" s="14"/>
      <c r="F261" s="64"/>
      <c r="G261" s="14"/>
      <c r="H261" s="64"/>
      <c r="I261" s="33"/>
      <c r="J261" s="25"/>
    </row>
    <row r="262" spans="1:10" x14ac:dyDescent="0.25">
      <c r="A262" s="31">
        <v>9</v>
      </c>
      <c r="B262" s="4" t="s">
        <v>33</v>
      </c>
      <c r="C262" s="43">
        <v>16</v>
      </c>
      <c r="D262" s="42">
        <v>0.314</v>
      </c>
      <c r="E262" s="14"/>
      <c r="F262" s="64"/>
      <c r="G262" s="14"/>
      <c r="H262" s="64"/>
      <c r="I262" s="33"/>
      <c r="J262" s="25"/>
    </row>
    <row r="263" spans="1:10" x14ac:dyDescent="0.25">
      <c r="B263" s="13"/>
      <c r="C263" s="14"/>
      <c r="D263" s="14"/>
      <c r="E263" s="14"/>
      <c r="F263" s="14"/>
      <c r="G263" s="14"/>
      <c r="H263" s="14"/>
      <c r="I263" s="33"/>
      <c r="J263" s="25"/>
    </row>
  </sheetData>
  <mergeCells count="57">
    <mergeCell ref="A2:E3"/>
    <mergeCell ref="A59:E59"/>
    <mergeCell ref="F113:H113"/>
    <mergeCell ref="F166:G166"/>
    <mergeCell ref="A212:G212"/>
    <mergeCell ref="A166:E166"/>
    <mergeCell ref="A113:E113"/>
    <mergeCell ref="A115:A116"/>
    <mergeCell ref="A117:B117"/>
    <mergeCell ref="A118:D118"/>
    <mergeCell ref="A128:D128"/>
    <mergeCell ref="A4:A8"/>
    <mergeCell ref="B4:B8"/>
    <mergeCell ref="A20:D20"/>
    <mergeCell ref="A27:D27"/>
    <mergeCell ref="A10:D10"/>
    <mergeCell ref="A216:D216"/>
    <mergeCell ref="A226:D226"/>
    <mergeCell ref="A233:D233"/>
    <mergeCell ref="A244:D244"/>
    <mergeCell ref="A253:D253"/>
    <mergeCell ref="A39:D39"/>
    <mergeCell ref="A48:D48"/>
    <mergeCell ref="C4:C8"/>
    <mergeCell ref="D4:D8"/>
    <mergeCell ref="C61:C62"/>
    <mergeCell ref="D61:D62"/>
    <mergeCell ref="C213:C214"/>
    <mergeCell ref="D213:D214"/>
    <mergeCell ref="A202:D202"/>
    <mergeCell ref="A213:A214"/>
    <mergeCell ref="A215:B215"/>
    <mergeCell ref="B213:B214"/>
    <mergeCell ref="F168:F169"/>
    <mergeCell ref="G168:G169"/>
    <mergeCell ref="B115:B116"/>
    <mergeCell ref="A102:D102"/>
    <mergeCell ref="C115:C116"/>
    <mergeCell ref="D115:D116"/>
    <mergeCell ref="A135:D135"/>
    <mergeCell ref="A146:D146"/>
    <mergeCell ref="C168:C169"/>
    <mergeCell ref="D168:D169"/>
    <mergeCell ref="B168:B169"/>
    <mergeCell ref="A155:D155"/>
    <mergeCell ref="A168:A169"/>
    <mergeCell ref="A63:B63"/>
    <mergeCell ref="A61:A62"/>
    <mergeCell ref="B61:B62"/>
    <mergeCell ref="A180:D180"/>
    <mergeCell ref="A195:D195"/>
    <mergeCell ref="A93:D93"/>
    <mergeCell ref="A170:B170"/>
    <mergeCell ref="A171:D171"/>
    <mergeCell ref="A64:D64"/>
    <mergeCell ref="A74:D74"/>
    <mergeCell ref="A81:D8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ОУ</vt:lpstr>
      <vt:lpstr>Начальные классы</vt:lpstr>
      <vt:lpstr>зам.дир.+кл.рук.</vt:lpstr>
      <vt:lpstr>ДОУ</vt:lpstr>
      <vt:lpstr>Психологи</vt:lpstr>
      <vt:lpstr>Для отчёта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2021-10-27T11:36:03Z</dcterms:modified>
</cp:coreProperties>
</file>